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247\Documents\COMPRAS\2026\4 - CONCORRÊNCIA\CONCORRÊNCIA N° XX_2026 - Xxxxxxx\"/>
    </mc:Choice>
  </mc:AlternateContent>
  <bookViews>
    <workbookView xWindow="0" yWindow="0" windowWidth="28800" windowHeight="12210" activeTab="1"/>
  </bookViews>
  <sheets>
    <sheet name="PLANILHA ORÇAMENTARIA" sheetId="2" r:id="rId1"/>
    <sheet name="CRONOGRAMA" sheetId="3" r:id="rId2"/>
    <sheet name="cotação" sheetId="5" r:id="rId3"/>
  </sheet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3" l="1"/>
  <c r="J31" i="2" l="1"/>
  <c r="I31" i="2"/>
  <c r="F11" i="5" l="1"/>
  <c r="O21" i="2" l="1"/>
  <c r="F16" i="2"/>
  <c r="I29" i="2" l="1"/>
  <c r="H29" i="2"/>
  <c r="J29" i="2" s="1"/>
  <c r="H24" i="2" l="1"/>
  <c r="J24" i="2" s="1"/>
  <c r="I24" i="2"/>
  <c r="I23" i="2"/>
  <c r="H23" i="2"/>
  <c r="J23" i="2" s="1"/>
  <c r="I30" i="2" l="1"/>
  <c r="H30" i="2"/>
  <c r="J30" i="2" s="1"/>
  <c r="I28" i="2"/>
  <c r="H28" i="2"/>
  <c r="J28" i="2" s="1"/>
  <c r="I25" i="2"/>
  <c r="I26" i="2" s="1"/>
  <c r="H25" i="2"/>
  <c r="J25" i="2" s="1"/>
  <c r="J26" i="2" s="1"/>
  <c r="J32" i="2" l="1"/>
  <c r="C13" i="3"/>
  <c r="H13" i="3" s="1"/>
  <c r="I16" i="2"/>
  <c r="J19" i="2"/>
  <c r="J13" i="2"/>
  <c r="H15" i="2"/>
  <c r="H16" i="2"/>
  <c r="I13" i="2"/>
  <c r="H12" i="2"/>
  <c r="I9" i="2"/>
  <c r="H9" i="2"/>
  <c r="J9" i="2" s="1"/>
  <c r="J16" i="2" l="1"/>
  <c r="O14" i="2"/>
  <c r="O15" i="2"/>
  <c r="O16" i="2"/>
  <c r="O17" i="2"/>
  <c r="O18" i="2"/>
  <c r="O19" i="2"/>
  <c r="O20" i="2"/>
  <c r="O22" i="2"/>
  <c r="O25" i="2"/>
  <c r="I32" i="2" l="1"/>
  <c r="J20" i="2"/>
  <c r="J21" i="2" s="1"/>
  <c r="I12" i="2" l="1"/>
  <c r="J12" i="2"/>
  <c r="J14" i="2"/>
  <c r="I14" i="2"/>
  <c r="I15" i="2"/>
  <c r="J15" i="2"/>
  <c r="I17" i="2" l="1"/>
  <c r="C14" i="3"/>
  <c r="J14" i="3" s="1"/>
  <c r="J17" i="2"/>
  <c r="H15" i="3"/>
  <c r="D11" i="3" l="1"/>
  <c r="C11" i="3"/>
  <c r="I20" i="2" l="1"/>
  <c r="I19" i="2"/>
  <c r="I21" i="2" s="1"/>
  <c r="J15" i="3" l="1"/>
  <c r="I10" i="2"/>
  <c r="I34" i="2" s="1"/>
  <c r="J10" i="2" l="1"/>
  <c r="J34" i="2" s="1"/>
  <c r="D10" i="3" l="1"/>
  <c r="C10" i="3"/>
  <c r="C12" i="3"/>
  <c r="F12" i="3" s="1"/>
  <c r="F15" i="3" l="1"/>
  <c r="C15" i="3"/>
  <c r="D15" i="3"/>
  <c r="D16" i="3" s="1"/>
  <c r="F16" i="3" l="1"/>
  <c r="H16" i="3" s="1"/>
  <c r="J16" i="3" s="1"/>
  <c r="I13" i="3"/>
  <c r="K14" i="3"/>
  <c r="G12" i="3"/>
  <c r="E11" i="3"/>
  <c r="E10" i="3"/>
  <c r="K15" i="3" l="1"/>
  <c r="E15" i="3"/>
  <c r="I15" i="3"/>
  <c r="G15" i="3"/>
  <c r="E16" i="3" l="1"/>
  <c r="G16" i="3" s="1"/>
  <c r="I16" i="3" s="1"/>
  <c r="K16" i="3" s="1"/>
</calcChain>
</file>

<file path=xl/sharedStrings.xml><?xml version="1.0" encoding="utf-8"?>
<sst xmlns="http://schemas.openxmlformats.org/spreadsheetml/2006/main" count="133" uniqueCount="102">
  <si>
    <t>Item</t>
  </si>
  <si>
    <t>Descrição</t>
  </si>
  <si>
    <t>SINAPI</t>
  </si>
  <si>
    <t>Un.</t>
  </si>
  <si>
    <t>Quant</t>
  </si>
  <si>
    <t>VALOR UNITÁRIO</t>
  </si>
  <si>
    <t>VALOR TOTAL</t>
  </si>
  <si>
    <t>m²</t>
  </si>
  <si>
    <t>1.2</t>
  </si>
  <si>
    <t>2.1</t>
  </si>
  <si>
    <t>2.2</t>
  </si>
  <si>
    <t>2.4</t>
  </si>
  <si>
    <t>2.5</t>
  </si>
  <si>
    <t>3.1</t>
  </si>
  <si>
    <t>IMPERMEABILIZACAO COM HIDROASFALTO 4 DEMAOS</t>
  </si>
  <si>
    <t>4.1</t>
  </si>
  <si>
    <t>4.2</t>
  </si>
  <si>
    <t>5.1</t>
  </si>
  <si>
    <t>2.6</t>
  </si>
  <si>
    <t>TOTAL DO PERÍODO</t>
  </si>
  <si>
    <t>ACUMULADO</t>
  </si>
  <si>
    <t>unid.</t>
  </si>
  <si>
    <t>m</t>
  </si>
  <si>
    <t>5.2</t>
  </si>
  <si>
    <t>5.3</t>
  </si>
  <si>
    <t>Subtotal</t>
  </si>
  <si>
    <t>SERVIÇOS INICIAIS</t>
  </si>
  <si>
    <t>INFRAESTRUTURA</t>
  </si>
  <si>
    <t>3.2</t>
  </si>
  <si>
    <t>SUPRAESTRUTURA</t>
  </si>
  <si>
    <t>4.3</t>
  </si>
  <si>
    <t>COBERTURA</t>
  </si>
  <si>
    <t>m³</t>
  </si>
  <si>
    <t>ITEM</t>
  </si>
  <si>
    <t>DESCRIÇÃO</t>
  </si>
  <si>
    <t>30 DIAS</t>
  </si>
  <si>
    <t>%</t>
  </si>
  <si>
    <t xml:space="preserve">SERVIÇOS INICIAIS </t>
  </si>
  <si>
    <t>60 DIAS</t>
  </si>
  <si>
    <t>90 DIAS</t>
  </si>
  <si>
    <t>120 DIAS</t>
  </si>
  <si>
    <t>1.</t>
  </si>
  <si>
    <t>2.</t>
  </si>
  <si>
    <t>3.</t>
  </si>
  <si>
    <t xml:space="preserve">TOTAL </t>
  </si>
  <si>
    <t>SEM BDI</t>
  </si>
  <si>
    <t>LOCACAO DE OBRA UTILIZANDO GABARITO TABUAS CORRIDAS</t>
  </si>
  <si>
    <t xml:space="preserve">                  Munícipio de Ajuricaba</t>
  </si>
  <si>
    <t xml:space="preserve">                  PLANILHA ORÇAMENTÁRIA </t>
  </si>
  <si>
    <t>und</t>
  </si>
  <si>
    <t>TRAMA DE AÇO COMPOSTA POR TERÇAS P/ TELHADO DE ATÉ 2 ÁGUAS P/ TELHA METÁLICA</t>
  </si>
  <si>
    <t>COM BDI -23%</t>
  </si>
  <si>
    <t>PILAR CONCRETO ARMADO FCK 25MPA-ESCOR,FORMA,ARM,LANC,CURA,D.</t>
  </si>
  <si>
    <t xml:space="preserve">                  CRONOGRAMA FÍSICO-FINANCEIRO</t>
  </si>
  <si>
    <t>VIGA BALDRAME CONCR.ARMADO FCK25MPA-COMPLETA 15X30</t>
  </si>
  <si>
    <t>VIGA CONCRETO ARMADO FCK 25MPA-ESCOR,FORMA,ARM,LANC,CURA,DES 15X30 CM</t>
  </si>
  <si>
    <t>09/23</t>
  </si>
  <si>
    <t>ESCAVACAO MANUAL DE SOLO PARA SAPATA</t>
  </si>
  <si>
    <t>SAPATA CONCRETO ARMADO 80X80X30 CM</t>
  </si>
  <si>
    <t xml:space="preserve"> PISO DE CONCRETO COM CONCRETO MOLDADO IN LOCO, USINADO, ACABAMENTO CONVENCIONAL, NÃO ARMADO. AF_07/2016 - 6 cm</t>
  </si>
  <si>
    <t>FABRICAÇÃO E INSTALAÇÃO DE TESOURA EM AÇO, PARA VÃO DE 15 M</t>
  </si>
  <si>
    <t>COBERTURA COM TELHA METALICA SANDUICHE TERMOACUSTICA E =30 MM, COM FORRO INC.</t>
  </si>
  <si>
    <t>PISCINA DE FIBRA</t>
  </si>
  <si>
    <t>COTAÇÃO</t>
  </si>
  <si>
    <t>ESCAVAÇÃO MECANIZADA DE SOLO COM RETROESCAVADEIRA ENTRE 1,5 E 3,0 M PROF</t>
  </si>
  <si>
    <t>M³</t>
  </si>
  <si>
    <t>BASE EM BRITA GRADUADA SIMPLES</t>
  </si>
  <si>
    <t xml:space="preserve">                      PLANILHA COTAÇÕES</t>
  </si>
  <si>
    <t>COTAÇÃO:</t>
  </si>
  <si>
    <t>EMPRESA</t>
  </si>
  <si>
    <t>CNPJ</t>
  </si>
  <si>
    <t>TELEFONE</t>
  </si>
  <si>
    <t>ENDEREÇO</t>
  </si>
  <si>
    <t>DATA ORÇAMENTO</t>
  </si>
  <si>
    <t>VALOR TOTAL S/ BDI</t>
  </si>
  <si>
    <t>04.256.364/0001-98</t>
  </si>
  <si>
    <t>GILMAR ANTÔNIO MARQUEZIN</t>
  </si>
  <si>
    <t>ENG. CIVIL CREA/RS 66.403</t>
  </si>
  <si>
    <t xml:space="preserve">
PISCINA DE FIBRA, 10x4,50x1,40 m, completa, com motobomba, quadro de comando e aquecimento elétrico compativeis, min. 2 dispositivos de hidroterapia, clorador completo, kit de limpeza, instalada</t>
  </si>
  <si>
    <t>Projeto: PISCINA COBERTA</t>
  </si>
  <si>
    <t>Preço Ref. :SINAPI N DES. 09/23</t>
  </si>
  <si>
    <t>Endereço: RUA LUIZ FOGLIATTO ESQ. COM A RUA HENRIQUE SCH., AJURICABA/RS</t>
  </si>
  <si>
    <t>Área: 255,00 m²</t>
  </si>
  <si>
    <t>PISCINA DE FIBRA, 10x4,50x1,40 m, completa, com motobomba, quadro de
 comando e aquecimento elétrico compativeis, min. 2 dispositivos de hidroterapia, clorador completo, kit de limpeza, instalada</t>
  </si>
  <si>
    <t>09.376.372./0001-91</t>
  </si>
  <si>
    <t>Av. Getúlio Vargas,bairro Gloria, Ijui/RS</t>
  </si>
  <si>
    <t>AGILITEC PISCINAS</t>
  </si>
  <si>
    <t>PAMPA PISCINAS</t>
  </si>
  <si>
    <t>11.007.364/0001-10</t>
  </si>
  <si>
    <t>55 3332-3509</t>
  </si>
  <si>
    <t>55 3332-5616</t>
  </si>
  <si>
    <t>BR 285 - KM 456, Bairro Lambari, Ijui/RS</t>
  </si>
  <si>
    <t>SPLASH PSCINAS IJUI</t>
  </si>
  <si>
    <t>55 99134-2648</t>
  </si>
  <si>
    <t>AV. Coronel Dico, n 1575, Bairro Jardim, Ijui/RS</t>
  </si>
  <si>
    <t>VALOR ADOTADO SEM BDI=  R$ 74.295,00 - UTILIZADO MEDIANA</t>
  </si>
  <si>
    <t>Ajuricaba/RS, 24 de novembro de 2023.</t>
  </si>
  <si>
    <t>5.4</t>
  </si>
  <si>
    <t>PONTO ELÉTRICO PARA LIGAÇÃO AQUECIMENTO PISCINA</t>
  </si>
  <si>
    <t>ROGER DA ROS BANDEIRA</t>
  </si>
  <si>
    <t>Eng. Civil CREA/RS 233.908</t>
  </si>
  <si>
    <t>Ajuricaba, 23 de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</si>
</sst>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1" xfId="0" applyFont="1" applyFill="1" applyBorder="1" applyAlignment="1"/>
    <xf numFmtId="0" fontId="0" fillId="0" borderId="1" xfId="0" applyBorder="1"/>
    <xf numFmtId="0" fontId="2" fillId="0" borderId="1" xfId="0" applyFont="1" applyBorder="1" applyAlignment="1">
      <alignment horizontal="center"/>
    </xf>
    <xf numFmtId="10" fontId="0" fillId="0" borderId="1" xfId="3" applyNumberFormat="1" applyFont="1" applyBorder="1" applyAlignment="1">
      <alignment horizontal="center"/>
    </xf>
    <xf numFmtId="0" fontId="0" fillId="0" borderId="1" xfId="0" applyFont="1" applyFill="1" applyBorder="1" applyAlignment="1"/>
    <xf numFmtId="0" fontId="4" fillId="0" borderId="0" xfId="0" applyFont="1"/>
    <xf numFmtId="43" fontId="4" fillId="0" borderId="0" xfId="1" applyFont="1"/>
    <xf numFmtId="44" fontId="4" fillId="0" borderId="0" xfId="2" applyFont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/>
    <xf numFmtId="44" fontId="4" fillId="0" borderId="1" xfId="2" applyFont="1" applyBorder="1" applyAlignment="1">
      <alignment horizontal="center"/>
    </xf>
    <xf numFmtId="43" fontId="4" fillId="0" borderId="1" xfId="1" applyFont="1" applyBorder="1" applyAlignment="1"/>
    <xf numFmtId="44" fontId="4" fillId="0" borderId="1" xfId="2" applyFont="1" applyBorder="1" applyAlignment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44" fontId="5" fillId="0" borderId="6" xfId="2" applyFont="1" applyBorder="1"/>
    <xf numFmtId="43" fontId="4" fillId="0" borderId="5" xfId="1" applyFont="1" applyBorder="1" applyAlignment="1"/>
    <xf numFmtId="44" fontId="4" fillId="0" borderId="6" xfId="2" applyFont="1" applyBorder="1" applyAlignment="1"/>
    <xf numFmtId="0" fontId="5" fillId="0" borderId="2" xfId="0" applyFont="1" applyBorder="1" applyAlignment="1">
      <alignment horizontal="left"/>
    </xf>
    <xf numFmtId="49" fontId="5" fillId="0" borderId="3" xfId="0" applyNumberFormat="1" applyFont="1" applyBorder="1" applyAlignment="1">
      <alignment horizontal="center"/>
    </xf>
    <xf numFmtId="0" fontId="2" fillId="0" borderId="3" xfId="0" applyFont="1" applyFill="1" applyBorder="1" applyAlignment="1"/>
    <xf numFmtId="0" fontId="5" fillId="0" borderId="3" xfId="0" applyFont="1" applyBorder="1"/>
    <xf numFmtId="43" fontId="5" fillId="0" borderId="3" xfId="1" applyFont="1" applyBorder="1"/>
    <xf numFmtId="44" fontId="4" fillId="0" borderId="3" xfId="2" applyFont="1" applyBorder="1" applyAlignment="1">
      <alignment horizontal="center"/>
    </xf>
    <xf numFmtId="44" fontId="5" fillId="0" borderId="4" xfId="2" applyFont="1" applyBorder="1"/>
    <xf numFmtId="43" fontId="4" fillId="0" borderId="7" xfId="1" applyFont="1" applyBorder="1" applyAlignment="1"/>
    <xf numFmtId="43" fontId="4" fillId="0" borderId="8" xfId="1" applyFont="1" applyBorder="1" applyAlignment="1"/>
    <xf numFmtId="44" fontId="4" fillId="0" borderId="8" xfId="2" applyFont="1" applyBorder="1" applyAlignment="1"/>
    <xf numFmtId="44" fontId="4" fillId="0" borderId="9" xfId="2" applyFont="1" applyBorder="1" applyAlignment="1"/>
    <xf numFmtId="43" fontId="4" fillId="2" borderId="10" xfId="1" applyFont="1" applyFill="1" applyBorder="1" applyAlignment="1"/>
    <xf numFmtId="43" fontId="4" fillId="2" borderId="11" xfId="1" applyFont="1" applyFill="1" applyBorder="1" applyAlignment="1">
      <alignment horizontal="center"/>
    </xf>
    <xf numFmtId="44" fontId="5" fillId="2" borderId="11" xfId="2" applyFont="1" applyFill="1" applyBorder="1" applyAlignment="1"/>
    <xf numFmtId="44" fontId="5" fillId="2" borderId="12" xfId="2" applyFont="1" applyFill="1" applyBorder="1" applyAlignment="1"/>
    <xf numFmtId="0" fontId="2" fillId="0" borderId="2" xfId="0" applyFont="1" applyBorder="1" applyAlignment="1">
      <alignment horizontal="left"/>
    </xf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/>
    <xf numFmtId="44" fontId="4" fillId="0" borderId="3" xfId="2" applyFont="1" applyBorder="1" applyAlignment="1"/>
    <xf numFmtId="44" fontId="4" fillId="0" borderId="4" xfId="2" applyFont="1" applyBorder="1" applyAlignment="1"/>
    <xf numFmtId="0" fontId="0" fillId="2" borderId="11" xfId="0" applyFont="1" applyFill="1" applyBorder="1" applyAlignment="1"/>
    <xf numFmtId="43" fontId="4" fillId="2" borderId="11" xfId="1" applyFont="1" applyFill="1" applyBorder="1" applyAlignment="1"/>
    <xf numFmtId="44" fontId="5" fillId="0" borderId="3" xfId="2" applyFont="1" applyBorder="1" applyAlignment="1"/>
    <xf numFmtId="44" fontId="5" fillId="0" borderId="4" xfId="2" applyFont="1" applyBorder="1" applyAlignment="1"/>
    <xf numFmtId="43" fontId="4" fillId="0" borderId="3" xfId="1" applyFont="1" applyBorder="1" applyAlignment="1">
      <alignment horizontal="center"/>
    </xf>
    <xf numFmtId="44" fontId="5" fillId="2" borderId="3" xfId="2" applyFont="1" applyFill="1" applyBorder="1" applyAlignment="1"/>
    <xf numFmtId="44" fontId="5" fillId="2" borderId="4" xfId="2" applyFont="1" applyFill="1" applyBorder="1" applyAlignment="1"/>
    <xf numFmtId="43" fontId="5" fillId="3" borderId="0" xfId="1" applyFont="1" applyFill="1" applyBorder="1" applyAlignment="1">
      <alignment horizontal="right"/>
    </xf>
    <xf numFmtId="0" fontId="0" fillId="2" borderId="1" xfId="0" applyFont="1" applyFill="1" applyBorder="1" applyAlignment="1"/>
    <xf numFmtId="10" fontId="0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/>
    <xf numFmtId="10" fontId="2" fillId="2" borderId="1" xfId="3" applyNumberFormat="1" applyFont="1" applyFill="1" applyBorder="1" applyAlignment="1">
      <alignment horizontal="center"/>
    </xf>
    <xf numFmtId="44" fontId="0" fillId="0" borderId="1" xfId="2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2" borderId="1" xfId="2" applyFont="1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44" fontId="2" fillId="2" borderId="1" xfId="2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2" fontId="0" fillId="0" borderId="0" xfId="0" applyNumberFormat="1"/>
    <xf numFmtId="164" fontId="4" fillId="0" borderId="1" xfId="1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43" fontId="4" fillId="2" borderId="20" xfId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44" fontId="5" fillId="0" borderId="1" xfId="2" applyFont="1" applyBorder="1" applyAlignment="1">
      <alignment horizontal="center"/>
    </xf>
    <xf numFmtId="44" fontId="0" fillId="0" borderId="1" xfId="0" applyNumberFormat="1" applyFont="1" applyFill="1" applyBorder="1" applyAlignment="1"/>
    <xf numFmtId="0" fontId="9" fillId="0" borderId="0" xfId="0" applyFont="1" applyAlignment="1">
      <alignment wrapText="1"/>
    </xf>
    <xf numFmtId="164" fontId="4" fillId="0" borderId="8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4" fontId="5" fillId="0" borderId="3" xfId="2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/>
    </xf>
    <xf numFmtId="44" fontId="4" fillId="0" borderId="1" xfId="2" applyFont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3" fontId="4" fillId="4" borderId="8" xfId="1" applyFont="1" applyFill="1" applyBorder="1" applyAlignment="1">
      <alignment horizontal="center" vertical="center" wrapText="1"/>
    </xf>
    <xf numFmtId="14" fontId="4" fillId="4" borderId="8" xfId="1" applyNumberFormat="1" applyFont="1" applyFill="1" applyBorder="1" applyAlignment="1">
      <alignment horizontal="center" vertical="center"/>
    </xf>
    <xf numFmtId="44" fontId="4" fillId="4" borderId="8" xfId="2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4" fillId="0" borderId="8" xfId="1" applyFont="1" applyBorder="1" applyAlignment="1">
      <alignment horizontal="center" vertical="center" wrapText="1"/>
    </xf>
    <xf numFmtId="14" fontId="4" fillId="0" borderId="8" xfId="1" applyNumberFormat="1" applyFont="1" applyBorder="1" applyAlignment="1">
      <alignment horizontal="center" vertical="center"/>
    </xf>
    <xf numFmtId="44" fontId="4" fillId="0" borderId="8" xfId="2" applyFont="1" applyBorder="1" applyAlignment="1">
      <alignment horizontal="center" vertical="center"/>
    </xf>
    <xf numFmtId="43" fontId="4" fillId="2" borderId="25" xfId="1" applyFont="1" applyFill="1" applyBorder="1" applyAlignment="1"/>
    <xf numFmtId="0" fontId="4" fillId="2" borderId="16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5" fillId="2" borderId="11" xfId="1" applyFont="1" applyFill="1" applyBorder="1" applyAlignment="1">
      <alignment horizontal="right"/>
    </xf>
    <xf numFmtId="44" fontId="5" fillId="2" borderId="13" xfId="2" applyFont="1" applyFill="1" applyBorder="1" applyAlignment="1">
      <alignment horizontal="right"/>
    </xf>
    <xf numFmtId="44" fontId="5" fillId="2" borderId="15" xfId="2" applyFont="1" applyFill="1" applyBorder="1" applyAlignment="1">
      <alignment horizontal="right"/>
    </xf>
    <xf numFmtId="43" fontId="5" fillId="2" borderId="13" xfId="1" applyFont="1" applyFill="1" applyBorder="1" applyAlignment="1">
      <alignment horizontal="right"/>
    </xf>
    <xf numFmtId="43" fontId="5" fillId="2" borderId="14" xfId="1" applyFont="1" applyFill="1" applyBorder="1" applyAlignment="1">
      <alignment horizontal="right"/>
    </xf>
    <xf numFmtId="43" fontId="5" fillId="2" borderId="15" xfId="1" applyFont="1" applyFill="1" applyBorder="1" applyAlignment="1">
      <alignment horizontal="right"/>
    </xf>
    <xf numFmtId="0" fontId="5" fillId="2" borderId="18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3" fontId="5" fillId="2" borderId="2" xfId="1" applyFont="1" applyFill="1" applyBorder="1" applyAlignment="1">
      <alignment horizontal="right"/>
    </xf>
    <xf numFmtId="43" fontId="5" fillId="2" borderId="3" xfId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44" fontId="2" fillId="2" borderId="8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43" fontId="4" fillId="2" borderId="22" xfId="1" applyFont="1" applyFill="1" applyBorder="1" applyAlignment="1">
      <alignment horizontal="center"/>
    </xf>
    <xf numFmtId="43" fontId="4" fillId="2" borderId="23" xfId="1" applyFont="1" applyFill="1" applyBorder="1" applyAlignment="1">
      <alignment horizontal="center"/>
    </xf>
    <xf numFmtId="43" fontId="4" fillId="2" borderId="24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43" fontId="5" fillId="2" borderId="26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78442</xdr:colOff>
      <xdr:row>0</xdr:row>
      <xdr:rowOff>102554</xdr:rowOff>
    </xdr:from>
    <xdr:to>
      <xdr:col>2</xdr:col>
      <xdr:colOff>201707</xdr:colOff>
      <xdr:row>2</xdr:row>
      <xdr:rowOff>305920</xdr:rowOff>
    </xdr:to>
    <xdr:pic>
      <xdr:nvPicPr>
        <xdr:cNvPr id="2" name="Imagem 4" descr="brasão Ajuricaba">
          <a:extLst>
            <a:ext uri="{FF2B5EF4-FFF2-40B4-BE49-F238E27FC236}">
              <a16:creationId xmlns:a16="http://schemas.microsoft.com/office/drawing/2014/main" id="{67ABEE5B-D446-4803-8F94-A9D57D89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42" y="102554"/>
          <a:ext cx="649941" cy="674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78443</xdr:colOff>
      <xdr:row>1</xdr:row>
      <xdr:rowOff>45404</xdr:rowOff>
    </xdr:from>
    <xdr:to>
      <xdr:col>0</xdr:col>
      <xdr:colOff>590551</xdr:colOff>
      <xdr:row>3</xdr:row>
      <xdr:rowOff>143995</xdr:rowOff>
    </xdr:to>
    <xdr:pic>
      <xdr:nvPicPr>
        <xdr:cNvPr id="2" name="Imagem 4" descr="brasão Ajuricaba">
          <a:extLst>
            <a:ext uri="{FF2B5EF4-FFF2-40B4-BE49-F238E27FC236}">
              <a16:creationId xmlns:a16="http://schemas.microsoft.com/office/drawing/2014/main" id="{AB105858-FC97-4C5E-8B2B-1D5F2B59B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443" y="245429"/>
          <a:ext cx="512108" cy="574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133816</xdr:colOff>
      <xdr:row>0</xdr:row>
      <xdr:rowOff>76201</xdr:rowOff>
    </xdr:from>
    <xdr:to>
      <xdr:col>0</xdr:col>
      <xdr:colOff>600075</xdr:colOff>
      <xdr:row>2</xdr:row>
      <xdr:rowOff>165139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816" y="76201"/>
          <a:ext cx="466259" cy="565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opLeftCell="B1" zoomScale="85" zoomScaleNormal="85" workbookViewId="0">
      <selection activeCell="B43" sqref="B1:J43"/>
    </sheetView>
  </sheetViews>
  <sheetFormatPr defaultRowHeight="15" x14ac:dyDescent="0.25"/>
  <cols>
    <col min="1" max="1" width="10" hidden="1" customWidth="1"/>
    <col min="2" max="2" width="7.85546875" customWidth="1"/>
    <col min="3" max="3" width="11.42578125" bestFit="1" customWidth="1"/>
    <col min="4" max="4" width="79.28515625" customWidth="1"/>
    <col min="5" max="5" width="8.140625" bestFit="1" customWidth="1"/>
    <col min="6" max="6" width="12" bestFit="1" customWidth="1"/>
    <col min="7" max="7" width="13.42578125" bestFit="1" customWidth="1"/>
    <col min="8" max="8" width="13.42578125" customWidth="1"/>
    <col min="9" max="9" width="17" bestFit="1" customWidth="1"/>
    <col min="10" max="10" width="17.42578125" bestFit="1" customWidth="1"/>
    <col min="13" max="13" width="42" customWidth="1"/>
    <col min="14" max="14" width="18.85546875" bestFit="1" customWidth="1"/>
    <col min="15" max="15" width="14.140625" customWidth="1"/>
    <col min="16" max="16" width="19.28515625" bestFit="1" customWidth="1"/>
    <col min="17" max="17" width="12.85546875" customWidth="1"/>
    <col min="18" max="18" width="0.140625" hidden="1" customWidth="1"/>
    <col min="19" max="21" width="9.140625" hidden="1" customWidth="1"/>
    <col min="22" max="22" width="6.42578125" hidden="1" customWidth="1"/>
  </cols>
  <sheetData>
    <row r="1" spans="2:15" ht="18.75" x14ac:dyDescent="0.3">
      <c r="B1" s="108" t="s">
        <v>47</v>
      </c>
      <c r="C1" s="108"/>
      <c r="D1" s="108"/>
      <c r="E1" s="108"/>
      <c r="F1" s="108"/>
      <c r="G1" s="108"/>
      <c r="H1" s="108"/>
      <c r="I1" s="108"/>
      <c r="J1" s="108"/>
    </row>
    <row r="2" spans="2:15" ht="18.75" x14ac:dyDescent="0.3">
      <c r="B2" s="108" t="s">
        <v>48</v>
      </c>
      <c r="C2" s="108"/>
      <c r="D2" s="108"/>
      <c r="E2" s="108"/>
      <c r="F2" s="108"/>
      <c r="G2" s="108"/>
      <c r="H2" s="108"/>
      <c r="I2" s="108"/>
      <c r="J2" s="108"/>
    </row>
    <row r="3" spans="2:15" ht="25.5" customHeight="1" x14ac:dyDescent="0.25"/>
    <row r="4" spans="2:15" ht="15.75" x14ac:dyDescent="0.25">
      <c r="B4" s="107" t="s">
        <v>79</v>
      </c>
      <c r="C4" s="107"/>
      <c r="D4" s="107"/>
      <c r="E4" s="6"/>
      <c r="F4" s="7"/>
      <c r="G4" s="8"/>
      <c r="H4" s="8"/>
    </row>
    <row r="5" spans="2:15" ht="15.75" x14ac:dyDescent="0.25">
      <c r="B5" s="69" t="s">
        <v>82</v>
      </c>
      <c r="C5" s="69"/>
      <c r="D5" s="69"/>
      <c r="E5" s="6"/>
      <c r="F5" s="7"/>
      <c r="G5" s="8"/>
      <c r="H5" s="8"/>
      <c r="I5" s="69"/>
      <c r="J5" s="69"/>
    </row>
    <row r="6" spans="2:15" ht="16.5" thickBot="1" x14ac:dyDescent="0.3">
      <c r="B6" s="69" t="s">
        <v>81</v>
      </c>
      <c r="C6" s="69"/>
      <c r="D6" s="69"/>
      <c r="E6" s="6"/>
      <c r="F6" s="7"/>
      <c r="G6" s="8"/>
      <c r="H6" s="8"/>
      <c r="I6" s="107" t="s">
        <v>80</v>
      </c>
      <c r="J6" s="107"/>
    </row>
    <row r="7" spans="2:15" x14ac:dyDescent="0.25">
      <c r="B7" s="15" t="s">
        <v>0</v>
      </c>
      <c r="C7" s="17" t="s">
        <v>2</v>
      </c>
      <c r="D7" s="16" t="s">
        <v>1</v>
      </c>
      <c r="E7" s="17" t="s">
        <v>3</v>
      </c>
      <c r="F7" s="17" t="s">
        <v>4</v>
      </c>
      <c r="G7" s="105" t="s">
        <v>5</v>
      </c>
      <c r="H7" s="115"/>
      <c r="I7" s="105" t="s">
        <v>6</v>
      </c>
      <c r="J7" s="106"/>
    </row>
    <row r="8" spans="2:15" x14ac:dyDescent="0.25">
      <c r="B8" s="18">
        <v>1</v>
      </c>
      <c r="C8" s="9" t="s">
        <v>56</v>
      </c>
      <c r="D8" s="1" t="s">
        <v>26</v>
      </c>
      <c r="E8" s="10"/>
      <c r="F8" s="11"/>
      <c r="G8" s="12" t="s">
        <v>45</v>
      </c>
      <c r="H8" s="12" t="s">
        <v>51</v>
      </c>
      <c r="I8" s="73" t="s">
        <v>45</v>
      </c>
      <c r="J8" s="19" t="s">
        <v>51</v>
      </c>
    </row>
    <row r="9" spans="2:15" ht="15.75" thickBot="1" x14ac:dyDescent="0.3">
      <c r="B9" s="29" t="s">
        <v>8</v>
      </c>
      <c r="C9" s="67">
        <v>99059</v>
      </c>
      <c r="D9" t="s">
        <v>46</v>
      </c>
      <c r="E9" s="30" t="s">
        <v>22</v>
      </c>
      <c r="F9" s="30">
        <v>64</v>
      </c>
      <c r="G9" s="31">
        <v>49.92</v>
      </c>
      <c r="H9" s="31">
        <f>G9*L9</f>
        <v>61.4</v>
      </c>
      <c r="I9" s="14">
        <f>G9*F9</f>
        <v>3194.88</v>
      </c>
      <c r="J9" s="21">
        <f>H9*F9</f>
        <v>3929.6</v>
      </c>
      <c r="L9">
        <v>1.23</v>
      </c>
    </row>
    <row r="10" spans="2:15" ht="15.75" thickBot="1" x14ac:dyDescent="0.3">
      <c r="B10" s="33"/>
      <c r="C10" s="34"/>
      <c r="D10" s="109" t="s">
        <v>25</v>
      </c>
      <c r="E10" s="109"/>
      <c r="F10" s="109"/>
      <c r="G10" s="109"/>
      <c r="H10" s="109"/>
      <c r="I10" s="35">
        <f>SUM(I9:I9)</f>
        <v>3194.88</v>
      </c>
      <c r="J10" s="36">
        <f>SUM(J9:J9)</f>
        <v>3929.6</v>
      </c>
      <c r="L10">
        <v>1.23</v>
      </c>
    </row>
    <row r="11" spans="2:15" x14ac:dyDescent="0.25">
      <c r="B11" s="22">
        <v>2</v>
      </c>
      <c r="C11" s="23"/>
      <c r="D11" s="24" t="s">
        <v>27</v>
      </c>
      <c r="E11" s="25"/>
      <c r="F11" s="26"/>
      <c r="G11" s="27"/>
      <c r="H11" s="27"/>
      <c r="I11" s="27"/>
      <c r="J11" s="28"/>
      <c r="L11">
        <v>1.23</v>
      </c>
    </row>
    <row r="12" spans="2:15" x14ac:dyDescent="0.25">
      <c r="B12" s="20" t="s">
        <v>9</v>
      </c>
      <c r="C12" s="66">
        <v>96522</v>
      </c>
      <c r="D12" s="2" t="s">
        <v>57</v>
      </c>
      <c r="E12" s="13" t="s">
        <v>32</v>
      </c>
      <c r="F12" s="13">
        <v>8.9600000000000009</v>
      </c>
      <c r="G12" s="14">
        <v>154.13999999999999</v>
      </c>
      <c r="H12" s="14">
        <f>G12*L12</f>
        <v>189.59</v>
      </c>
      <c r="I12" s="14">
        <f>F12*G12</f>
        <v>1381.09</v>
      </c>
      <c r="J12" s="21">
        <f>H12*F12</f>
        <v>1698.73</v>
      </c>
      <c r="L12">
        <v>1.23</v>
      </c>
    </row>
    <row r="13" spans="2:15" x14ac:dyDescent="0.25">
      <c r="B13" s="20" t="s">
        <v>10</v>
      </c>
      <c r="C13" s="66">
        <v>104488</v>
      </c>
      <c r="D13" s="2" t="s">
        <v>58</v>
      </c>
      <c r="E13" s="13" t="s">
        <v>32</v>
      </c>
      <c r="F13" s="13">
        <v>3.3</v>
      </c>
      <c r="G13" s="14">
        <v>2675.76</v>
      </c>
      <c r="H13" s="14">
        <v>3291.06</v>
      </c>
      <c r="I13" s="14">
        <f t="shared" ref="I13:I16" si="0">F13*G13</f>
        <v>8830.01</v>
      </c>
      <c r="J13" s="21">
        <f t="shared" ref="J13:J14" si="1">H13*F13</f>
        <v>10860.5</v>
      </c>
      <c r="L13">
        <v>1.23</v>
      </c>
    </row>
    <row r="14" spans="2:15" x14ac:dyDescent="0.25">
      <c r="B14" s="20" t="s">
        <v>11</v>
      </c>
      <c r="C14" s="66">
        <v>104488</v>
      </c>
      <c r="D14" s="2" t="s">
        <v>54</v>
      </c>
      <c r="E14" s="13" t="s">
        <v>32</v>
      </c>
      <c r="F14" s="13">
        <v>4.7300000000000004</v>
      </c>
      <c r="G14" s="14">
        <v>2675.76</v>
      </c>
      <c r="H14" s="14">
        <v>3291.06</v>
      </c>
      <c r="I14" s="14">
        <f t="shared" si="0"/>
        <v>12656.34</v>
      </c>
      <c r="J14" s="21">
        <f t="shared" si="1"/>
        <v>15566.71</v>
      </c>
      <c r="L14">
        <v>1.23</v>
      </c>
      <c r="M14">
        <v>3.7</v>
      </c>
      <c r="N14">
        <v>4</v>
      </c>
      <c r="O14" s="65">
        <f t="shared" ref="O14:O21" si="2">M14*N14</f>
        <v>14.8</v>
      </c>
    </row>
    <row r="15" spans="2:15" x14ac:dyDescent="0.25">
      <c r="B15" s="20" t="s">
        <v>12</v>
      </c>
      <c r="C15" s="66">
        <v>98557</v>
      </c>
      <c r="D15" s="2" t="s">
        <v>14</v>
      </c>
      <c r="E15" s="13" t="s">
        <v>7</v>
      </c>
      <c r="F15" s="13">
        <v>34.65</v>
      </c>
      <c r="G15" s="14">
        <v>51.22</v>
      </c>
      <c r="H15" s="14">
        <f t="shared" ref="H15:H16" si="3">G15*L15</f>
        <v>63</v>
      </c>
      <c r="I15" s="14">
        <f t="shared" si="0"/>
        <v>1774.77</v>
      </c>
      <c r="J15" s="21">
        <f>H15*F15</f>
        <v>2182.9499999999998</v>
      </c>
      <c r="L15">
        <v>1.23</v>
      </c>
      <c r="M15">
        <v>3.75</v>
      </c>
      <c r="N15">
        <v>4</v>
      </c>
      <c r="O15" s="65">
        <f t="shared" si="2"/>
        <v>15</v>
      </c>
    </row>
    <row r="16" spans="2:15" ht="30.75" thickBot="1" x14ac:dyDescent="0.3">
      <c r="B16" s="29" t="s">
        <v>18</v>
      </c>
      <c r="C16" s="67">
        <v>94991</v>
      </c>
      <c r="D16" s="75" t="s">
        <v>59</v>
      </c>
      <c r="E16" s="30" t="s">
        <v>32</v>
      </c>
      <c r="F16" s="30">
        <f>4.08+12.55</f>
        <v>16.63</v>
      </c>
      <c r="G16" s="31">
        <v>697.07</v>
      </c>
      <c r="H16" s="14">
        <f t="shared" si="3"/>
        <v>857.4</v>
      </c>
      <c r="I16" s="14">
        <f t="shared" si="0"/>
        <v>11592.27</v>
      </c>
      <c r="J16" s="21">
        <f>H16*F16</f>
        <v>14258.56</v>
      </c>
      <c r="L16">
        <v>1.23</v>
      </c>
      <c r="M16">
        <v>3.75</v>
      </c>
      <c r="N16">
        <v>4</v>
      </c>
      <c r="O16" s="65">
        <f t="shared" si="2"/>
        <v>15</v>
      </c>
    </row>
    <row r="17" spans="2:15" ht="15.75" thickBot="1" x14ac:dyDescent="0.3">
      <c r="B17" s="33"/>
      <c r="C17" s="34"/>
      <c r="D17" s="109" t="s">
        <v>25</v>
      </c>
      <c r="E17" s="109"/>
      <c r="F17" s="109"/>
      <c r="G17" s="109"/>
      <c r="H17" s="109"/>
      <c r="I17" s="35">
        <f>SUM(I12:I16)</f>
        <v>36234.480000000003</v>
      </c>
      <c r="J17" s="36">
        <f>J15+J14+J13+J12+J16</f>
        <v>44567.45</v>
      </c>
      <c r="L17">
        <v>1.23</v>
      </c>
      <c r="M17">
        <v>5.2</v>
      </c>
      <c r="N17">
        <v>0.8</v>
      </c>
      <c r="O17" s="65">
        <f t="shared" si="2"/>
        <v>4.16</v>
      </c>
    </row>
    <row r="18" spans="2:15" x14ac:dyDescent="0.25">
      <c r="B18" s="37">
        <v>3</v>
      </c>
      <c r="C18" s="38"/>
      <c r="D18" s="24" t="s">
        <v>29</v>
      </c>
      <c r="E18" s="39"/>
      <c r="F18" s="39"/>
      <c r="G18" s="40"/>
      <c r="H18" s="40"/>
      <c r="I18" s="40"/>
      <c r="J18" s="41"/>
      <c r="L18">
        <v>1.23</v>
      </c>
      <c r="M18">
        <v>2.0499999999999998</v>
      </c>
      <c r="N18">
        <v>0.8</v>
      </c>
      <c r="O18" s="65">
        <f t="shared" si="2"/>
        <v>1.64</v>
      </c>
    </row>
    <row r="19" spans="2:15" x14ac:dyDescent="0.25">
      <c r="B19" s="13" t="s">
        <v>13</v>
      </c>
      <c r="C19" s="66">
        <v>104488</v>
      </c>
      <c r="D19" s="2" t="s">
        <v>52</v>
      </c>
      <c r="E19" s="13" t="s">
        <v>32</v>
      </c>
      <c r="F19" s="13">
        <v>3.02</v>
      </c>
      <c r="G19" s="14">
        <v>2675.76</v>
      </c>
      <c r="H19" s="31">
        <v>3291.06</v>
      </c>
      <c r="I19" s="31">
        <f>G19*F19</f>
        <v>8080.8</v>
      </c>
      <c r="J19" s="32">
        <f>F19*H19</f>
        <v>9939</v>
      </c>
      <c r="L19">
        <v>1.23</v>
      </c>
      <c r="M19">
        <v>5.2</v>
      </c>
      <c r="N19">
        <v>5</v>
      </c>
      <c r="O19" s="65">
        <f t="shared" si="2"/>
        <v>26</v>
      </c>
    </row>
    <row r="20" spans="2:15" ht="15.75" thickBot="1" x14ac:dyDescent="0.3">
      <c r="B20" s="13" t="s">
        <v>28</v>
      </c>
      <c r="C20" s="66">
        <v>104488</v>
      </c>
      <c r="D20" s="2" t="s">
        <v>55</v>
      </c>
      <c r="E20" s="13" t="s">
        <v>32</v>
      </c>
      <c r="F20" s="13">
        <v>4.7300000000000004</v>
      </c>
      <c r="G20" s="14">
        <v>2675.76</v>
      </c>
      <c r="H20" s="31">
        <v>3291.06</v>
      </c>
      <c r="I20" s="31">
        <f>G20*F20</f>
        <v>12656.34</v>
      </c>
      <c r="J20" s="32">
        <f>F20*H20</f>
        <v>15566.71</v>
      </c>
      <c r="L20">
        <v>1.23</v>
      </c>
      <c r="M20">
        <v>18.45</v>
      </c>
      <c r="N20">
        <v>4</v>
      </c>
      <c r="O20" s="65">
        <f t="shared" si="2"/>
        <v>73.8</v>
      </c>
    </row>
    <row r="21" spans="2:15" ht="15.75" thickBot="1" x14ac:dyDescent="0.3">
      <c r="B21" s="33"/>
      <c r="C21" s="68"/>
      <c r="D21" s="42"/>
      <c r="E21" s="43"/>
      <c r="F21" s="43"/>
      <c r="G21" s="110" t="s">
        <v>25</v>
      </c>
      <c r="H21" s="111"/>
      <c r="I21" s="35">
        <f>I19+I20</f>
        <v>20737.14</v>
      </c>
      <c r="J21" s="36">
        <f>J19+J20</f>
        <v>25505.71</v>
      </c>
      <c r="L21">
        <v>1.23</v>
      </c>
      <c r="M21">
        <v>9.3000000000000007</v>
      </c>
      <c r="N21">
        <v>4</v>
      </c>
      <c r="O21" s="65">
        <f t="shared" si="2"/>
        <v>37.200000000000003</v>
      </c>
    </row>
    <row r="22" spans="2:15" x14ac:dyDescent="0.25">
      <c r="B22" s="22">
        <v>4</v>
      </c>
      <c r="C22" s="46"/>
      <c r="D22" s="24" t="s">
        <v>31</v>
      </c>
      <c r="E22" s="39"/>
      <c r="F22" s="39"/>
      <c r="G22" s="40"/>
      <c r="H22" s="40"/>
      <c r="I22" s="44"/>
      <c r="J22" s="45"/>
      <c r="L22">
        <v>1.23</v>
      </c>
      <c r="M22">
        <v>8.15</v>
      </c>
      <c r="N22">
        <v>4</v>
      </c>
      <c r="O22" s="65">
        <f t="shared" ref="O22:O25" si="4">M22*N22</f>
        <v>32.6</v>
      </c>
    </row>
    <row r="23" spans="2:15" x14ac:dyDescent="0.25">
      <c r="B23" s="20" t="s">
        <v>15</v>
      </c>
      <c r="C23" s="66">
        <v>92620</v>
      </c>
      <c r="D23" s="2" t="s">
        <v>60</v>
      </c>
      <c r="E23" s="13" t="s">
        <v>49</v>
      </c>
      <c r="F23" s="13">
        <v>6.25</v>
      </c>
      <c r="G23" s="14">
        <v>2647.82</v>
      </c>
      <c r="H23" s="14">
        <f t="shared" ref="H23" si="5">G23*L23</f>
        <v>3256.82</v>
      </c>
      <c r="I23" s="14">
        <f t="shared" ref="I23" si="6">F23*G23</f>
        <v>16548.88</v>
      </c>
      <c r="J23" s="21">
        <f t="shared" ref="J23" si="7">F23*H23</f>
        <v>20355.13</v>
      </c>
      <c r="L23">
        <v>1.23</v>
      </c>
      <c r="O23" s="65"/>
    </row>
    <row r="24" spans="2:15" x14ac:dyDescent="0.25">
      <c r="B24" s="20" t="s">
        <v>16</v>
      </c>
      <c r="C24" s="66">
        <v>92580</v>
      </c>
      <c r="D24" s="2" t="s">
        <v>50</v>
      </c>
      <c r="E24" s="13" t="s">
        <v>7</v>
      </c>
      <c r="F24" s="13">
        <v>257.89</v>
      </c>
      <c r="G24" s="14">
        <v>61.9</v>
      </c>
      <c r="H24" s="14">
        <f t="shared" ref="H24:H25" si="8">G24*L24</f>
        <v>76.14</v>
      </c>
      <c r="I24" s="14">
        <f t="shared" ref="I24:I25" si="9">F24*G24</f>
        <v>15963.39</v>
      </c>
      <c r="J24" s="21">
        <f t="shared" ref="J24:J25" si="10">F24*H24</f>
        <v>19635.740000000002</v>
      </c>
      <c r="L24">
        <v>1.23</v>
      </c>
      <c r="O24" s="65"/>
    </row>
    <row r="25" spans="2:15" ht="15.75" thickBot="1" x14ac:dyDescent="0.3">
      <c r="B25" s="20" t="s">
        <v>30</v>
      </c>
      <c r="C25" s="66">
        <v>94216</v>
      </c>
      <c r="D25" s="2" t="s">
        <v>61</v>
      </c>
      <c r="E25" s="13" t="s">
        <v>7</v>
      </c>
      <c r="F25" s="13">
        <v>257.89</v>
      </c>
      <c r="G25" s="14">
        <v>177.63</v>
      </c>
      <c r="H25" s="14">
        <f t="shared" si="8"/>
        <v>218.48</v>
      </c>
      <c r="I25" s="14">
        <f t="shared" si="9"/>
        <v>45809</v>
      </c>
      <c r="J25" s="21">
        <f t="shared" si="10"/>
        <v>56343.81</v>
      </c>
      <c r="L25">
        <v>1.23</v>
      </c>
      <c r="M25">
        <v>1.5</v>
      </c>
      <c r="N25">
        <v>4</v>
      </c>
      <c r="O25" s="65">
        <f t="shared" si="4"/>
        <v>6</v>
      </c>
    </row>
    <row r="26" spans="2:15" ht="15.75" thickBot="1" x14ac:dyDescent="0.3">
      <c r="B26" s="33"/>
      <c r="C26" s="34"/>
      <c r="D26" s="112" t="s">
        <v>25</v>
      </c>
      <c r="E26" s="113"/>
      <c r="F26" s="113"/>
      <c r="G26" s="113"/>
      <c r="H26" s="114"/>
      <c r="I26" s="35">
        <f>I25+I23+I24</f>
        <v>78321.27</v>
      </c>
      <c r="J26" s="36">
        <f>J25+J23+J24</f>
        <v>96334.68</v>
      </c>
      <c r="L26">
        <v>1.23</v>
      </c>
    </row>
    <row r="27" spans="2:15" x14ac:dyDescent="0.25">
      <c r="B27" s="22">
        <v>5</v>
      </c>
      <c r="C27" s="46"/>
      <c r="D27" s="24" t="s">
        <v>62</v>
      </c>
      <c r="E27" s="39"/>
      <c r="F27" s="39"/>
      <c r="G27" s="40"/>
      <c r="H27" s="40"/>
      <c r="I27" s="44"/>
      <c r="J27" s="45"/>
      <c r="L27">
        <v>1.23</v>
      </c>
    </row>
    <row r="28" spans="2:15" x14ac:dyDescent="0.25">
      <c r="B28" s="20" t="s">
        <v>17</v>
      </c>
      <c r="C28" s="66">
        <v>90101</v>
      </c>
      <c r="D28" s="2" t="s">
        <v>64</v>
      </c>
      <c r="E28" s="13" t="s">
        <v>65</v>
      </c>
      <c r="F28" s="13">
        <v>96.8</v>
      </c>
      <c r="G28" s="14">
        <v>13.97</v>
      </c>
      <c r="H28" s="14">
        <f>G28*L28</f>
        <v>17.18</v>
      </c>
      <c r="I28" s="14">
        <f>F28*G28</f>
        <v>1352.3</v>
      </c>
      <c r="J28" s="21">
        <f>F28*H28</f>
        <v>1663.02</v>
      </c>
      <c r="L28">
        <v>1.23</v>
      </c>
    </row>
    <row r="29" spans="2:15" x14ac:dyDescent="0.25">
      <c r="B29" s="20" t="s">
        <v>23</v>
      </c>
      <c r="C29" s="66">
        <v>96393</v>
      </c>
      <c r="D29" s="2" t="s">
        <v>66</v>
      </c>
      <c r="E29" s="13" t="s">
        <v>65</v>
      </c>
      <c r="F29" s="13">
        <v>23.22</v>
      </c>
      <c r="G29" s="14">
        <v>116.44</v>
      </c>
      <c r="H29" s="14">
        <f>G29*L29</f>
        <v>143.22</v>
      </c>
      <c r="I29" s="14">
        <f>F29*G29</f>
        <v>2703.74</v>
      </c>
      <c r="J29" s="21">
        <f>F29*H29</f>
        <v>3325.57</v>
      </c>
      <c r="L29">
        <v>1.23</v>
      </c>
    </row>
    <row r="30" spans="2:15" ht="45" x14ac:dyDescent="0.25">
      <c r="B30" s="20" t="s">
        <v>24</v>
      </c>
      <c r="C30" s="76" t="s">
        <v>63</v>
      </c>
      <c r="D30" s="70" t="s">
        <v>83</v>
      </c>
      <c r="E30" s="30" t="s">
        <v>21</v>
      </c>
      <c r="F30" s="30">
        <v>1</v>
      </c>
      <c r="G30" s="31">
        <v>74295</v>
      </c>
      <c r="H30" s="14">
        <f t="shared" ref="H30" si="11">G30*L30</f>
        <v>91382.85</v>
      </c>
      <c r="I30" s="14">
        <f t="shared" ref="I30" si="12">F30*G30</f>
        <v>74295</v>
      </c>
      <c r="J30" s="21">
        <f t="shared" ref="J30" si="13">F30*H30</f>
        <v>91382.85</v>
      </c>
      <c r="L30">
        <v>1.23</v>
      </c>
    </row>
    <row r="31" spans="2:15" ht="15.75" thickBot="1" x14ac:dyDescent="0.3">
      <c r="B31" s="20" t="s">
        <v>97</v>
      </c>
      <c r="C31" s="66">
        <v>104476</v>
      </c>
      <c r="D31" s="2" t="s">
        <v>98</v>
      </c>
      <c r="E31" s="13" t="s">
        <v>21</v>
      </c>
      <c r="F31" s="13">
        <v>1</v>
      </c>
      <c r="G31" s="14">
        <v>194.95</v>
      </c>
      <c r="H31" s="14">
        <v>239.79</v>
      </c>
      <c r="I31" s="14">
        <f>F31*G31</f>
        <v>194.95</v>
      </c>
      <c r="J31" s="21">
        <f>F31*H31</f>
        <v>239.79</v>
      </c>
    </row>
    <row r="32" spans="2:15" ht="15.75" thickBot="1" x14ac:dyDescent="0.3">
      <c r="B32" s="33"/>
      <c r="C32" s="34"/>
      <c r="D32" s="109" t="s">
        <v>25</v>
      </c>
      <c r="E32" s="109"/>
      <c r="F32" s="109"/>
      <c r="G32" s="109"/>
      <c r="H32" s="109"/>
      <c r="I32" s="35">
        <f>SUM(I28:I30)</f>
        <v>78351.039999999994</v>
      </c>
      <c r="J32" s="36">
        <f>SUM(J28:J31)</f>
        <v>96611.23</v>
      </c>
      <c r="L32">
        <v>1.23</v>
      </c>
    </row>
    <row r="33" spans="2:10" ht="15.75" thickBot="1" x14ac:dyDescent="0.3"/>
    <row r="34" spans="2:10" x14ac:dyDescent="0.25">
      <c r="B34" s="118" t="s">
        <v>44</v>
      </c>
      <c r="C34" s="119"/>
      <c r="D34" s="119"/>
      <c r="E34" s="119"/>
      <c r="F34" s="119"/>
      <c r="G34" s="119"/>
      <c r="H34" s="119"/>
      <c r="I34" s="47">
        <f>I32+I26+I21+I17+I10</f>
        <v>216838.81</v>
      </c>
      <c r="J34" s="48">
        <f>J10+J17+J21+J26+J32</f>
        <v>266948.67</v>
      </c>
    </row>
    <row r="35" spans="2:10" x14ac:dyDescent="0.25">
      <c r="B35" s="49"/>
      <c r="C35" s="49"/>
      <c r="D35" s="49"/>
      <c r="E35" s="49"/>
      <c r="F35" s="49"/>
      <c r="G35" s="49"/>
      <c r="H35" s="49"/>
      <c r="I35" s="49"/>
      <c r="J35" s="49"/>
    </row>
    <row r="40" spans="2:10" x14ac:dyDescent="0.25">
      <c r="B40" s="117" t="s">
        <v>99</v>
      </c>
      <c r="C40" s="117"/>
      <c r="D40" s="117"/>
      <c r="E40" s="117"/>
      <c r="F40" s="117"/>
      <c r="G40" s="117"/>
      <c r="H40" s="117"/>
      <c r="I40" s="117"/>
      <c r="J40" s="117"/>
    </row>
    <row r="41" spans="2:10" x14ac:dyDescent="0.25">
      <c r="B41" s="117" t="s">
        <v>100</v>
      </c>
      <c r="C41" s="117"/>
      <c r="D41" s="117"/>
      <c r="E41" s="117"/>
      <c r="F41" s="117"/>
      <c r="G41" s="117"/>
      <c r="H41" s="117"/>
      <c r="I41" s="117"/>
      <c r="J41" s="117"/>
    </row>
    <row r="43" spans="2:10" x14ac:dyDescent="0.25">
      <c r="B43" s="116" t="s">
        <v>101</v>
      </c>
      <c r="C43" s="116"/>
      <c r="D43" s="116"/>
      <c r="E43" s="116"/>
      <c r="F43" s="116"/>
      <c r="G43" s="116"/>
      <c r="H43" s="116"/>
      <c r="I43" s="116"/>
      <c r="J43" s="116"/>
    </row>
  </sheetData>
  <mergeCells count="15">
    <mergeCell ref="D32:H32"/>
    <mergeCell ref="B43:J43"/>
    <mergeCell ref="B40:J40"/>
    <mergeCell ref="B41:J41"/>
    <mergeCell ref="B34:H34"/>
    <mergeCell ref="D10:H10"/>
    <mergeCell ref="D17:H17"/>
    <mergeCell ref="G21:H21"/>
    <mergeCell ref="D26:H26"/>
    <mergeCell ref="G7:H7"/>
    <mergeCell ref="I7:J7"/>
    <mergeCell ref="B4:D4"/>
    <mergeCell ref="I6:J6"/>
    <mergeCell ref="B1:J1"/>
    <mergeCell ref="B2:J2"/>
  </mergeCells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zoomScaleNormal="100" workbookViewId="0">
      <selection activeCell="A22" sqref="A22:K22"/>
    </sheetView>
  </sheetViews>
  <sheetFormatPr defaultRowHeight="15" x14ac:dyDescent="0.25"/>
  <cols>
    <col min="2" max="2" width="29.5703125" customWidth="1"/>
    <col min="3" max="3" width="14.28515625" bestFit="1" customWidth="1"/>
    <col min="4" max="4" width="13.28515625" bestFit="1" customWidth="1"/>
    <col min="5" max="5" width="7.140625" bestFit="1" customWidth="1"/>
    <col min="6" max="6" width="14.28515625" bestFit="1" customWidth="1"/>
    <col min="7" max="7" width="7.140625" bestFit="1" customWidth="1"/>
    <col min="8" max="8" width="14.28515625" bestFit="1" customWidth="1"/>
    <col min="9" max="9" width="7.140625" bestFit="1" customWidth="1"/>
    <col min="10" max="10" width="14.28515625" bestFit="1" customWidth="1"/>
    <col min="11" max="11" width="8.140625" bestFit="1" customWidth="1"/>
  </cols>
  <sheetData>
    <row r="1" spans="1:11" ht="15.75" x14ac:dyDescent="0.25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 ht="18.75" x14ac:dyDescent="0.3">
      <c r="A2" s="108" t="s">
        <v>47</v>
      </c>
      <c r="B2" s="108"/>
      <c r="C2" s="108"/>
      <c r="D2" s="108"/>
      <c r="E2" s="108"/>
      <c r="F2" s="108"/>
      <c r="G2" s="108"/>
      <c r="H2" s="108"/>
      <c r="I2" s="108"/>
      <c r="J2" s="108"/>
      <c r="K2" s="72"/>
    </row>
    <row r="3" spans="1:11" ht="18.75" x14ac:dyDescent="0.3">
      <c r="A3" s="108" t="s">
        <v>53</v>
      </c>
      <c r="B3" s="108"/>
      <c r="C3" s="108"/>
      <c r="D3" s="108"/>
      <c r="E3" s="108"/>
      <c r="F3" s="108"/>
      <c r="G3" s="108"/>
      <c r="H3" s="108"/>
      <c r="I3" s="108"/>
      <c r="J3" s="108"/>
      <c r="K3" s="72"/>
    </row>
    <row r="4" spans="1:11" ht="15.75" x14ac:dyDescent="0.25">
      <c r="K4" s="72"/>
    </row>
    <row r="5" spans="1:11" ht="15.75" x14ac:dyDescent="0.25">
      <c r="A5" s="107" t="s">
        <v>79</v>
      </c>
      <c r="B5" s="107"/>
      <c r="C5" s="107"/>
      <c r="D5" s="71"/>
      <c r="E5" s="6"/>
      <c r="F5" s="7"/>
      <c r="G5" s="8"/>
      <c r="H5" s="8"/>
      <c r="I5" s="71"/>
      <c r="J5" s="71"/>
      <c r="K5" s="72"/>
    </row>
    <row r="6" spans="1:11" ht="15.75" x14ac:dyDescent="0.25">
      <c r="A6" s="103" t="s">
        <v>82</v>
      </c>
      <c r="B6" s="103"/>
      <c r="C6" s="103"/>
      <c r="D6" s="103"/>
      <c r="E6" s="6"/>
      <c r="F6" s="7"/>
      <c r="G6" s="8"/>
      <c r="H6" s="8"/>
      <c r="I6" s="103"/>
      <c r="J6" s="103"/>
      <c r="K6" s="104"/>
    </row>
    <row r="7" spans="1:11" ht="15.75" x14ac:dyDescent="0.25">
      <c r="A7" s="103" t="s">
        <v>81</v>
      </c>
      <c r="B7" s="103"/>
      <c r="C7" s="103"/>
      <c r="D7" s="71"/>
      <c r="E7" s="6"/>
      <c r="F7" s="7"/>
      <c r="G7" s="8"/>
      <c r="H7" s="8"/>
      <c r="I7" s="107"/>
      <c r="J7" s="107"/>
      <c r="K7" s="72"/>
    </row>
    <row r="8" spans="1:11" ht="15.75" x14ac:dyDescent="0.25">
      <c r="A8" s="54" t="s">
        <v>33</v>
      </c>
      <c r="B8" s="54" t="s">
        <v>34</v>
      </c>
      <c r="C8" s="54"/>
      <c r="D8" s="54" t="s">
        <v>35</v>
      </c>
      <c r="E8" s="54" t="s">
        <v>36</v>
      </c>
      <c r="F8" s="54" t="s">
        <v>38</v>
      </c>
      <c r="G8" s="54" t="s">
        <v>36</v>
      </c>
      <c r="H8" s="54" t="s">
        <v>39</v>
      </c>
      <c r="I8" s="54" t="s">
        <v>36</v>
      </c>
      <c r="J8" s="54" t="s">
        <v>40</v>
      </c>
      <c r="K8" s="54" t="s">
        <v>36</v>
      </c>
    </row>
    <row r="9" spans="1:11" x14ac:dyDescent="0.25">
      <c r="A9" s="52"/>
      <c r="B9" s="50"/>
      <c r="C9" s="50"/>
      <c r="D9" s="60"/>
      <c r="E9" s="51"/>
      <c r="F9" s="61"/>
      <c r="G9" s="51"/>
      <c r="H9" s="60"/>
      <c r="I9" s="51"/>
      <c r="J9" s="60"/>
      <c r="K9" s="51"/>
    </row>
    <row r="10" spans="1:11" x14ac:dyDescent="0.25">
      <c r="A10" s="3" t="s">
        <v>41</v>
      </c>
      <c r="B10" s="5" t="s">
        <v>37</v>
      </c>
      <c r="C10" s="74">
        <f>'PLANILHA ORÇAMENTARIA'!J10</f>
        <v>3929.6</v>
      </c>
      <c r="D10" s="58">
        <f>'PLANILHA ORÇAMENTARIA'!J10</f>
        <v>3929.6</v>
      </c>
      <c r="E10" s="4">
        <f>D10/C15</f>
        <v>1.47E-2</v>
      </c>
      <c r="F10" s="59"/>
      <c r="G10" s="4"/>
      <c r="H10" s="58"/>
      <c r="I10" s="4"/>
      <c r="J10" s="58"/>
      <c r="K10" s="4"/>
    </row>
    <row r="11" spans="1:11" x14ac:dyDescent="0.25">
      <c r="A11" s="3" t="s">
        <v>42</v>
      </c>
      <c r="B11" s="5" t="s">
        <v>27</v>
      </c>
      <c r="C11" s="74">
        <f>'PLANILHA ORÇAMENTARIA'!J17</f>
        <v>44567.45</v>
      </c>
      <c r="D11" s="58">
        <f>'PLANILHA ORÇAMENTARIA'!J17</f>
        <v>44567.45</v>
      </c>
      <c r="E11" s="4">
        <f>D11/C15</f>
        <v>0.16700000000000001</v>
      </c>
      <c r="F11" s="59"/>
      <c r="G11" s="4"/>
      <c r="H11" s="58"/>
      <c r="I11" s="4"/>
      <c r="J11" s="58"/>
      <c r="K11" s="4"/>
    </row>
    <row r="12" spans="1:11" x14ac:dyDescent="0.25">
      <c r="A12" s="3" t="s">
        <v>43</v>
      </c>
      <c r="B12" s="5" t="s">
        <v>29</v>
      </c>
      <c r="C12" s="74">
        <f>'PLANILHA ORÇAMENTARIA'!J21</f>
        <v>25505.71</v>
      </c>
      <c r="D12" s="58"/>
      <c r="E12" s="4"/>
      <c r="F12" s="59">
        <f>C12</f>
        <v>25505.71</v>
      </c>
      <c r="G12" s="4">
        <f>F12/C15</f>
        <v>9.5500000000000002E-2</v>
      </c>
      <c r="H12" s="58"/>
      <c r="I12" s="4"/>
      <c r="J12" s="58"/>
      <c r="K12" s="4"/>
    </row>
    <row r="13" spans="1:11" x14ac:dyDescent="0.25">
      <c r="A13" s="3">
        <v>4</v>
      </c>
      <c r="B13" s="5" t="s">
        <v>31</v>
      </c>
      <c r="C13" s="74">
        <f>'PLANILHA ORÇAMENTARIA'!J26</f>
        <v>96334.68</v>
      </c>
      <c r="D13" s="58"/>
      <c r="E13" s="4"/>
      <c r="F13" s="59"/>
      <c r="G13" s="4"/>
      <c r="H13" s="58">
        <f>C13</f>
        <v>96334.68</v>
      </c>
      <c r="I13" s="4">
        <f>H13/C15</f>
        <v>0.3609</v>
      </c>
      <c r="J13" s="58"/>
      <c r="K13" s="4"/>
    </row>
    <row r="14" spans="1:11" x14ac:dyDescent="0.25">
      <c r="A14" s="3">
        <v>5</v>
      </c>
      <c r="B14" s="5" t="str">
        <f>'PLANILHA ORÇAMENTARIA'!D27</f>
        <v>PISCINA DE FIBRA</v>
      </c>
      <c r="C14" s="74">
        <f>'PLANILHA ORÇAMENTARIA'!J32</f>
        <v>96611.23</v>
      </c>
      <c r="D14" s="58"/>
      <c r="E14" s="4"/>
      <c r="F14" s="59"/>
      <c r="G14" s="4"/>
      <c r="H14" s="58"/>
      <c r="I14" s="4"/>
      <c r="J14" s="58">
        <f>C14</f>
        <v>96611.23</v>
      </c>
      <c r="K14" s="4">
        <f>J14/C15</f>
        <v>0.3619</v>
      </c>
    </row>
    <row r="15" spans="1:11" x14ac:dyDescent="0.25">
      <c r="A15" s="55"/>
      <c r="B15" s="56" t="s">
        <v>19</v>
      </c>
      <c r="C15" s="121">
        <f>SUM(C10:C14)</f>
        <v>266948.67</v>
      </c>
      <c r="D15" s="62">
        <f t="shared" ref="D15:K15" si="0">SUM(D9:D14)</f>
        <v>48497.05</v>
      </c>
      <c r="E15" s="57">
        <f t="shared" si="0"/>
        <v>0.1817</v>
      </c>
      <c r="F15" s="63">
        <f t="shared" si="0"/>
        <v>25505.71</v>
      </c>
      <c r="G15" s="57">
        <f t="shared" si="0"/>
        <v>9.5500000000000002E-2</v>
      </c>
      <c r="H15" s="63">
        <f t="shared" si="0"/>
        <v>96334.68</v>
      </c>
      <c r="I15" s="64">
        <f t="shared" si="0"/>
        <v>0.3609</v>
      </c>
      <c r="J15" s="63">
        <f t="shared" si="0"/>
        <v>96611.23</v>
      </c>
      <c r="K15" s="64">
        <f t="shared" si="0"/>
        <v>0.3619</v>
      </c>
    </row>
    <row r="16" spans="1:11" x14ac:dyDescent="0.25">
      <c r="A16" s="53"/>
      <c r="B16" s="56" t="s">
        <v>20</v>
      </c>
      <c r="C16" s="122"/>
      <c r="D16" s="62">
        <f>D15</f>
        <v>48497.05</v>
      </c>
      <c r="E16" s="57">
        <f>E15</f>
        <v>0.1817</v>
      </c>
      <c r="F16" s="63">
        <f>D16+F15</f>
        <v>74002.759999999995</v>
      </c>
      <c r="G16" s="57">
        <f>G15+E16</f>
        <v>0.2772</v>
      </c>
      <c r="H16" s="63">
        <f>F16+H15</f>
        <v>170337.44</v>
      </c>
      <c r="I16" s="64">
        <f>I15+G16</f>
        <v>0.6381</v>
      </c>
      <c r="J16" s="63">
        <f>J15+H16</f>
        <v>266948.67</v>
      </c>
      <c r="K16" s="64">
        <f>K15+I16</f>
        <v>1</v>
      </c>
    </row>
    <row r="19" spans="1:11" x14ac:dyDescent="0.25">
      <c r="A19" s="117" t="s">
        <v>99</v>
      </c>
      <c r="B19" s="117"/>
      <c r="C19" s="117"/>
      <c r="D19" s="117"/>
      <c r="E19" s="117"/>
      <c r="F19" s="117"/>
      <c r="G19" s="117"/>
      <c r="H19" s="117"/>
      <c r="I19" s="117"/>
    </row>
    <row r="20" spans="1:11" x14ac:dyDescent="0.25">
      <c r="A20" s="117" t="s">
        <v>100</v>
      </c>
      <c r="B20" s="117"/>
      <c r="C20" s="117"/>
      <c r="D20" s="117"/>
      <c r="E20" s="117"/>
      <c r="F20" s="117"/>
      <c r="G20" s="117"/>
      <c r="H20" s="117"/>
      <c r="I20" s="117"/>
    </row>
    <row r="22" spans="1:11" x14ac:dyDescent="0.25">
      <c r="A22" s="116" t="s">
        <v>101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</row>
  </sheetData>
  <mergeCells count="9">
    <mergeCell ref="A22:K22"/>
    <mergeCell ref="A1:K1"/>
    <mergeCell ref="A2:J2"/>
    <mergeCell ref="A3:J3"/>
    <mergeCell ref="I7:J7"/>
    <mergeCell ref="C15:C16"/>
    <mergeCell ref="A5:C5"/>
    <mergeCell ref="A19:I19"/>
    <mergeCell ref="A20:I20"/>
  </mergeCells>
  <pageMargins left="0.511811024" right="0.511811024" top="0.78740157499999996" bottom="0.78740157499999996" header="0.31496062000000002" footer="0.31496062000000002"/>
  <pageSetup paperSize="9" scale="9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A16" sqref="A1:F16"/>
    </sheetView>
  </sheetViews>
  <sheetFormatPr defaultRowHeight="15" x14ac:dyDescent="0.25"/>
  <cols>
    <col min="1" max="1" width="51.7109375" bestFit="1" customWidth="1"/>
    <col min="2" max="2" width="18" bestFit="1" customWidth="1"/>
    <col min="3" max="3" width="14.140625" bestFit="1" customWidth="1"/>
    <col min="4" max="4" width="61.42578125" customWidth="1"/>
    <col min="5" max="5" width="19.7109375" bestFit="1" customWidth="1"/>
    <col min="6" max="6" width="20.42578125" bestFit="1" customWidth="1"/>
  </cols>
  <sheetData>
    <row r="1" spans="1:6" ht="18.75" x14ac:dyDescent="0.3">
      <c r="A1" s="108"/>
      <c r="B1" s="108"/>
      <c r="C1" s="108"/>
      <c r="D1" s="108"/>
      <c r="E1" s="108"/>
      <c r="F1" s="108"/>
    </row>
    <row r="2" spans="1:6" ht="18.75" x14ac:dyDescent="0.3">
      <c r="A2" s="108" t="s">
        <v>67</v>
      </c>
      <c r="B2" s="108"/>
      <c r="C2" s="108"/>
      <c r="D2" s="108"/>
      <c r="E2" s="108"/>
      <c r="F2" s="108"/>
    </row>
    <row r="4" spans="1:6" ht="15.75" x14ac:dyDescent="0.25">
      <c r="A4" s="107" t="s">
        <v>79</v>
      </c>
      <c r="B4" s="107"/>
      <c r="C4" s="107"/>
      <c r="D4" s="6"/>
      <c r="E4" s="7"/>
      <c r="F4" s="8"/>
    </row>
    <row r="5" spans="1:6" ht="15.75" x14ac:dyDescent="0.25">
      <c r="A5" s="77" t="s">
        <v>82</v>
      </c>
      <c r="B5" s="77"/>
      <c r="C5" s="77"/>
      <c r="D5" s="6"/>
      <c r="E5" s="7"/>
      <c r="F5" s="8"/>
    </row>
    <row r="6" spans="1:6" ht="15.75" x14ac:dyDescent="0.25">
      <c r="A6" s="77" t="s">
        <v>81</v>
      </c>
      <c r="B6" s="77"/>
      <c r="C6" s="77"/>
      <c r="D6" s="6"/>
      <c r="E6" s="7"/>
      <c r="F6" s="8"/>
    </row>
    <row r="7" spans="1:6" ht="24.75" customHeight="1" x14ac:dyDescent="0.25">
      <c r="A7" s="126" t="s">
        <v>68</v>
      </c>
      <c r="B7" s="126"/>
      <c r="C7" s="126"/>
      <c r="D7" s="126"/>
      <c r="E7" s="126"/>
      <c r="F7" s="126"/>
    </row>
    <row r="8" spans="1:6" ht="27" customHeight="1" x14ac:dyDescent="0.25">
      <c r="A8" s="127" t="s">
        <v>78</v>
      </c>
      <c r="B8" s="127"/>
      <c r="C8" s="127"/>
      <c r="D8" s="127"/>
      <c r="E8" s="127"/>
      <c r="F8" s="127"/>
    </row>
    <row r="9" spans="1:6" ht="15.75" thickBot="1" x14ac:dyDescent="0.3">
      <c r="A9" s="123"/>
      <c r="B9" s="124"/>
      <c r="C9" s="124"/>
      <c r="D9" s="124"/>
      <c r="E9" s="124"/>
      <c r="F9" s="125"/>
    </row>
    <row r="10" spans="1:6" x14ac:dyDescent="0.25">
      <c r="A10" s="78" t="s">
        <v>69</v>
      </c>
      <c r="B10" s="79" t="s">
        <v>70</v>
      </c>
      <c r="C10" s="80" t="s">
        <v>71</v>
      </c>
      <c r="D10" s="81" t="s">
        <v>72</v>
      </c>
      <c r="E10" s="82" t="s">
        <v>73</v>
      </c>
      <c r="F10" s="83" t="s">
        <v>74</v>
      </c>
    </row>
    <row r="11" spans="1:6" x14ac:dyDescent="0.25">
      <c r="A11" s="84" t="s">
        <v>86</v>
      </c>
      <c r="B11" s="85" t="s">
        <v>84</v>
      </c>
      <c r="C11" s="86" t="s">
        <v>90</v>
      </c>
      <c r="D11" s="87" t="s">
        <v>85</v>
      </c>
      <c r="E11" s="88">
        <v>45251</v>
      </c>
      <c r="F11" s="89">
        <f>38890+52950</f>
        <v>91840</v>
      </c>
    </row>
    <row r="12" spans="1:6" x14ac:dyDescent="0.25">
      <c r="A12" s="90" t="s">
        <v>87</v>
      </c>
      <c r="B12" s="91" t="s">
        <v>88</v>
      </c>
      <c r="C12" s="92" t="s">
        <v>89</v>
      </c>
      <c r="D12" s="93" t="s">
        <v>91</v>
      </c>
      <c r="E12" s="94">
        <v>45251</v>
      </c>
      <c r="F12" s="95">
        <v>74295</v>
      </c>
    </row>
    <row r="13" spans="1:6" ht="15.75" thickBot="1" x14ac:dyDescent="0.3">
      <c r="A13" s="96" t="s">
        <v>92</v>
      </c>
      <c r="B13" s="85" t="s">
        <v>75</v>
      </c>
      <c r="C13" s="97" t="s">
        <v>93</v>
      </c>
      <c r="D13" s="98" t="s">
        <v>94</v>
      </c>
      <c r="E13" s="99">
        <v>45251</v>
      </c>
      <c r="F13" s="100">
        <v>66500</v>
      </c>
    </row>
    <row r="14" spans="1:6" ht="15.75" thickBot="1" x14ac:dyDescent="0.3">
      <c r="A14" s="101"/>
      <c r="B14" s="102"/>
      <c r="C14" s="128"/>
      <c r="D14" s="113"/>
      <c r="E14" s="113"/>
      <c r="F14" s="113"/>
    </row>
    <row r="16" spans="1:6" x14ac:dyDescent="0.25">
      <c r="A16" s="129" t="s">
        <v>95</v>
      </c>
      <c r="B16" s="129"/>
      <c r="C16" s="129"/>
      <c r="D16" s="129"/>
      <c r="E16" s="129"/>
      <c r="F16" s="129"/>
    </row>
    <row r="21" spans="1:6" x14ac:dyDescent="0.25">
      <c r="A21" s="117" t="s">
        <v>76</v>
      </c>
      <c r="B21" s="117"/>
      <c r="C21" s="117"/>
      <c r="D21" s="117"/>
      <c r="E21" s="117"/>
      <c r="F21" s="117"/>
    </row>
    <row r="22" spans="1:6" x14ac:dyDescent="0.25">
      <c r="A22" s="117" t="s">
        <v>77</v>
      </c>
      <c r="B22" s="117"/>
      <c r="C22" s="117"/>
      <c r="D22" s="117"/>
      <c r="E22" s="117"/>
      <c r="F22" s="117"/>
    </row>
    <row r="23" spans="1:6" x14ac:dyDescent="0.25">
      <c r="A23" s="116" t="s">
        <v>96</v>
      </c>
      <c r="B23" s="116"/>
      <c r="C23" s="116"/>
      <c r="D23" s="116"/>
      <c r="E23" s="116"/>
      <c r="F23" s="116"/>
    </row>
  </sheetData>
  <mergeCells count="11">
    <mergeCell ref="C14:F14"/>
    <mergeCell ref="A16:F16"/>
    <mergeCell ref="A21:F21"/>
    <mergeCell ref="A22:F22"/>
    <mergeCell ref="A23:F23"/>
    <mergeCell ref="A9:F9"/>
    <mergeCell ref="A1:F1"/>
    <mergeCell ref="A2:F2"/>
    <mergeCell ref="A4:C4"/>
    <mergeCell ref="A7:F7"/>
    <mergeCell ref="A8:F8"/>
  </mergeCells>
  <pageMargins left="0.7" right="0.7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ORÇAMENTARIA</vt:lpstr>
      <vt:lpstr>CRONOGRAMA</vt:lpstr>
      <vt:lpstr>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Pc-Engenharia</dc:creator>
  <cp:lastModifiedBy>Particular</cp:lastModifiedBy>
  <cp:lastPrinted>2026-01-06T12:48:54Z</cp:lastPrinted>
  <dcterms:created xsi:type="dcterms:W3CDTF">2015-10-15T15:22:18Z</dcterms:created>
  <dcterms:modified xsi:type="dcterms:W3CDTF">2026-01-06T12:49:03Z</dcterms:modified>
</cp:coreProperties>
</file>