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-247\Documents\documentos\Meus documentos\COMPRAS\2023\Pregões\Pregão nº _2023 - Terceirização Limpeza e Merendeira\"/>
    </mc:Choice>
  </mc:AlternateContent>
  <bookViews>
    <workbookView xWindow="0" yWindow="0" windowWidth="28800" windowHeight="12300" activeTab="2"/>
  </bookViews>
  <sheets>
    <sheet name="AuxiliarEducaçãoEspecial" sheetId="1" r:id="rId1"/>
    <sheet name="Anexo 2" sheetId="2" r:id="rId2"/>
    <sheet name="Aenxo 2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9" i="3"/>
  <c r="F7" i="3"/>
  <c r="F10" i="3" s="1"/>
  <c r="C19" i="2"/>
  <c r="C28" i="2"/>
  <c r="C14" i="2"/>
  <c r="C4" i="2"/>
  <c r="E61" i="1"/>
  <c r="E60" i="1"/>
  <c r="E59" i="1"/>
  <c r="E50" i="1"/>
  <c r="E52" i="1" s="1"/>
  <c r="E51" i="1"/>
  <c r="E46" i="1"/>
  <c r="E45" i="1"/>
  <c r="E44" i="1"/>
  <c r="E47" i="1" s="1"/>
  <c r="E48" i="1" s="1"/>
  <c r="E41" i="1"/>
  <c r="E62" i="1" l="1"/>
  <c r="C36" i="2"/>
  <c r="E35" i="1"/>
  <c r="E36" i="1" s="1"/>
  <c r="E38" i="1" l="1"/>
  <c r="E39" i="1" s="1"/>
  <c r="E42" i="1" l="1"/>
  <c r="E53" i="1"/>
  <c r="E56" i="1" l="1"/>
  <c r="E65" i="1"/>
  <c r="E55" i="1"/>
  <c r="E66" i="1" s="1"/>
  <c r="E67" i="1" l="1"/>
  <c r="E57" i="1"/>
  <c r="E63" i="1" s="1"/>
  <c r="E68" i="1" s="1"/>
  <c r="E69" i="1" s="1"/>
</calcChain>
</file>

<file path=xl/sharedStrings.xml><?xml version="1.0" encoding="utf-8"?>
<sst xmlns="http://schemas.openxmlformats.org/spreadsheetml/2006/main" count="194" uniqueCount="164">
  <si>
    <t>MUNICIPIO DE AJURICABA - PODER EXECUTIVO</t>
  </si>
  <si>
    <t xml:space="preserve">PLANILHA DE CÁLCULO DE SERVIÇO DE AUXILIAR PARA EDUCAÇÃO ESPECIAL NA REDE MUNICIPAL DE EDUCAÇÃO </t>
  </si>
  <si>
    <t>Base de Dados</t>
  </si>
  <si>
    <t>Cód.</t>
  </si>
  <si>
    <t>Componentes</t>
  </si>
  <si>
    <t>Fonte de Informação</t>
  </si>
  <si>
    <t>Valor Mensal ou Unidade de serviço</t>
  </si>
  <si>
    <t>A1</t>
  </si>
  <si>
    <t>Salário Normativo Auxiliar de Educador Social (120 horas/mês)</t>
  </si>
  <si>
    <t>Convenção Coletiva de Trabalho 2022/2023 - nº registro MTE: RS001211/2022 - Piso Salarial (auxiliar de Educador Social) - 120 horas</t>
  </si>
  <si>
    <t>A2</t>
  </si>
  <si>
    <t>Total de Horas Semanal (diurno)</t>
  </si>
  <si>
    <t>Sec. Educação</t>
  </si>
  <si>
    <t>A3</t>
  </si>
  <si>
    <t>Qtde de Funcionários Auxiliar de Educador Social (Unde)</t>
  </si>
  <si>
    <t>A4</t>
  </si>
  <si>
    <t>Adicional de Insalubridade (%)</t>
  </si>
  <si>
    <t>Norma Regulamentadora 15 (Nr 15) - Atividades Insalubres de Grau Médio (15.2.2)</t>
  </si>
  <si>
    <t>A5</t>
  </si>
  <si>
    <t>Encargos Sociais (%)</t>
  </si>
  <si>
    <t>Encargos Sociais conforme detalhamento anexo 1</t>
  </si>
  <si>
    <t>A6</t>
  </si>
  <si>
    <t>Taxa Minima - Vale Alimentação (%)</t>
  </si>
  <si>
    <t>Convenção Coletiva de Trabalho 2022/2023 - nº registro MTE: RS001211/2022 -  CLÁUSULA VIGÉSIMA SEGUNDA - AUXILIO ALIMENTAÇÃO</t>
  </si>
  <si>
    <t>A7</t>
  </si>
  <si>
    <t>Valor de Vale Alimentação (R$/Mês)</t>
  </si>
  <si>
    <t>Convenção Coletiva de Trabalho 2022/2023 - nº registro MTE: RS001211/2022 -  CLÁUSULA VIGÉSIMA SEGUNDA - AUXILIO ALIMENTAÇÃO R$ 15,53/dia X 5 dias de trabalho por semana X 4,34 semanas por mês</t>
  </si>
  <si>
    <t>A11</t>
  </si>
  <si>
    <t>Uniformes</t>
  </si>
  <si>
    <t>Anexo 2</t>
  </si>
  <si>
    <t>Uniforme</t>
  </si>
  <si>
    <t>A12</t>
  </si>
  <si>
    <t>Imposto Sobre Serviço - ISS (%)</t>
  </si>
  <si>
    <t>Código Tributário Municipal</t>
  </si>
  <si>
    <t>A13</t>
  </si>
  <si>
    <t>PIS (%)</t>
  </si>
  <si>
    <t>AUDIN/MPU</t>
  </si>
  <si>
    <t>A14</t>
  </si>
  <si>
    <t>COFINS (%)</t>
  </si>
  <si>
    <t>Taxa de Despesas Administrativas (%)</t>
  </si>
  <si>
    <t>AUDIN/MPU - Para serviços de limpez e conservação</t>
  </si>
  <si>
    <t>A15</t>
  </si>
  <si>
    <t>A16</t>
  </si>
  <si>
    <t>Taxa de Lucro (%)</t>
  </si>
  <si>
    <r>
      <rPr>
        <b/>
        <sz val="10"/>
        <color theme="1"/>
        <rFont val="Comic Sans MS"/>
        <family val="4"/>
      </rPr>
      <t>Detalhamento dos Serviços:</t>
    </r>
    <r>
      <rPr>
        <sz val="10"/>
        <color theme="1"/>
        <rFont val="Comic Sans MS"/>
        <family val="4"/>
      </rPr>
      <t xml:space="preserve"> As informações utilizadas para o calculo referem-se a contratação de empresa para a realização de serviços de Auxiliar de educação especial na rede municipal de Educação, conforme solicitado pela Secretaria de Educação. </t>
    </r>
  </si>
  <si>
    <r>
      <rPr>
        <b/>
        <sz val="11"/>
        <color theme="1"/>
        <rFont val="Comic Sans MS"/>
        <family val="4"/>
      </rPr>
      <t xml:space="preserve">AUDIN/MPU: </t>
    </r>
    <r>
      <rPr>
        <sz val="11"/>
        <color theme="1"/>
        <rFont val="Comic Sans MS"/>
        <family val="4"/>
      </rPr>
      <t xml:space="preserve">Referencial Técnico de Custos - Ministério Público da União 3º ED - 2020 (http://www.auditoria.mpu.mp.br/audin/REFERENCIAL-TECNICO-DE-CUSTOS-3A EDICAO.pdf). </t>
    </r>
  </si>
  <si>
    <r>
      <rPr>
        <b/>
        <sz val="11"/>
        <color theme="1"/>
        <rFont val="Comic Sans MS"/>
        <family val="4"/>
      </rPr>
      <t>Codigo Tributario Municipal:</t>
    </r>
    <r>
      <rPr>
        <sz val="11"/>
        <color theme="1"/>
        <rFont val="Comic Sans MS"/>
        <family val="4"/>
      </rPr>
      <t xml:space="preserve"> Conforme LEI MUNICIPAL Nº 960, DE 27/12/1993.</t>
    </r>
  </si>
  <si>
    <t xml:space="preserve">Pessoal </t>
  </si>
  <si>
    <t>Remuneração</t>
  </si>
  <si>
    <t>Valor Unitário</t>
  </si>
  <si>
    <t>Valor</t>
  </si>
  <si>
    <t>B1</t>
  </si>
  <si>
    <t>B2</t>
  </si>
  <si>
    <t>Tempo de Trabalho Total (Horas de trabalho/Mês)</t>
  </si>
  <si>
    <t>B3</t>
  </si>
  <si>
    <t>Salário Base Total</t>
  </si>
  <si>
    <t>A2 X 5 semanas mês</t>
  </si>
  <si>
    <t>B4</t>
  </si>
  <si>
    <t>B3 X A4</t>
  </si>
  <si>
    <t>B5</t>
  </si>
  <si>
    <t>B6</t>
  </si>
  <si>
    <t>Total Remuneração de Educador Social</t>
  </si>
  <si>
    <t>(B3 + B4) X B5</t>
  </si>
  <si>
    <t>B7</t>
  </si>
  <si>
    <t>Total Mensal da Remuneração</t>
  </si>
  <si>
    <t>Encargos Sociais</t>
  </si>
  <si>
    <t>B10</t>
  </si>
  <si>
    <t>B11</t>
  </si>
  <si>
    <t>Total Mensal de Encargis Sociais</t>
  </si>
  <si>
    <t>B7 X B10</t>
  </si>
  <si>
    <t>Beneficios Legais</t>
  </si>
  <si>
    <t>B19</t>
  </si>
  <si>
    <t>B20</t>
  </si>
  <si>
    <t>B21</t>
  </si>
  <si>
    <t>B22</t>
  </si>
  <si>
    <t>B23</t>
  </si>
  <si>
    <t>Taxa Mínima - Vale Alimentação (%)</t>
  </si>
  <si>
    <t>Custo Efetivo de Vale Alimentação</t>
  </si>
  <si>
    <t>B19 X (1 - A6) X B21</t>
  </si>
  <si>
    <t>Total Benefícios</t>
  </si>
  <si>
    <t>B18 + B22</t>
  </si>
  <si>
    <t>Uniformes/EPIs</t>
  </si>
  <si>
    <t>B24</t>
  </si>
  <si>
    <t>B25</t>
  </si>
  <si>
    <t>B26</t>
  </si>
  <si>
    <t>Valor Total EPI's</t>
  </si>
  <si>
    <t>B24 x B25</t>
  </si>
  <si>
    <t>Gasto Mensal em Pessoal</t>
  </si>
  <si>
    <t>B7 + B11 + B23 + B26</t>
  </si>
  <si>
    <t>Demais Componentes</t>
  </si>
  <si>
    <t>C1</t>
  </si>
  <si>
    <t>C2</t>
  </si>
  <si>
    <t>C3</t>
  </si>
  <si>
    <t>Taxa de Despesas administrativas (%)</t>
  </si>
  <si>
    <t>Total dos Demais Componentes</t>
  </si>
  <si>
    <t>B27 X A15</t>
  </si>
  <si>
    <t>(B27 + C1) X A16</t>
  </si>
  <si>
    <t>C1 + C2</t>
  </si>
  <si>
    <t>B27</t>
  </si>
  <si>
    <t>D1</t>
  </si>
  <si>
    <t>D2</t>
  </si>
  <si>
    <t>D3</t>
  </si>
  <si>
    <t>D4</t>
  </si>
  <si>
    <t>D5</t>
  </si>
  <si>
    <t>Resumo</t>
  </si>
  <si>
    <t>Tributos</t>
  </si>
  <si>
    <t>E1</t>
  </si>
  <si>
    <t>E2</t>
  </si>
  <si>
    <t>E3</t>
  </si>
  <si>
    <t>E4</t>
  </si>
  <si>
    <t>E5</t>
  </si>
  <si>
    <t>D1 + D2 + D3</t>
  </si>
  <si>
    <t>Total de Tributos</t>
  </si>
  <si>
    <t>CONFINS (%)</t>
  </si>
  <si>
    <t>Imposto Sobre serviço - ISS (%)</t>
  </si>
  <si>
    <t>Alíquota Total</t>
  </si>
  <si>
    <t>(B27 + C3) X D4</t>
  </si>
  <si>
    <t>Pessoal e EPI's</t>
  </si>
  <si>
    <t>Despesas Administrativas</t>
  </si>
  <si>
    <t>Lucro</t>
  </si>
  <si>
    <t>Valor Mensal do Contrato</t>
  </si>
  <si>
    <t>E1 + E2 + E3 + E4</t>
  </si>
  <si>
    <t>Sub-Módulo 4.1 = Encargos Previdenciários e FGTS</t>
  </si>
  <si>
    <t>INSS</t>
  </si>
  <si>
    <t>FGTS</t>
  </si>
  <si>
    <t>RAT (médio do segmento)</t>
  </si>
  <si>
    <t>SALARIO EDUCAÇÃO</t>
  </si>
  <si>
    <t>SESC</t>
  </si>
  <si>
    <t>SENAC</t>
  </si>
  <si>
    <t>SEBRAE</t>
  </si>
  <si>
    <t>INCRA</t>
  </si>
  <si>
    <t>Sub-Módulo 4.2 = 13º Salário e Adicional Férias</t>
  </si>
  <si>
    <t>13º Salário</t>
  </si>
  <si>
    <t>Adicional de Férias</t>
  </si>
  <si>
    <t>Incidência 4.1 s/13º e adicional férias</t>
  </si>
  <si>
    <t>Aviso Prévio Indenizado</t>
  </si>
  <si>
    <t>Incidência do FGTS s/Aviso Prévio Indenizado</t>
  </si>
  <si>
    <t>Multa do FGTS sobre Aviso Prévio Indenizado</t>
  </si>
  <si>
    <t>Aviso Prévio Trabalhado</t>
  </si>
  <si>
    <t>Multa FGTS s/aviso Prévio trabalhado</t>
  </si>
  <si>
    <t>Incidência 4.1 e 4.2 s/aviso prévio trabalhado</t>
  </si>
  <si>
    <t>Incidência 4.1 s/Multa FGTS s/aviso prévio trabalhado</t>
  </si>
  <si>
    <t>ANEXO 2 - Detalhamento dos Encargos Sociais</t>
  </si>
  <si>
    <t>Sub-Módulo 4.4 = Provisão para Rescisão</t>
  </si>
  <si>
    <t>Sub-Módulo 4.5 = Custos de reposição</t>
  </si>
  <si>
    <t>Férias</t>
  </si>
  <si>
    <t>Ausências Legais</t>
  </si>
  <si>
    <t>Licença Paternidade</t>
  </si>
  <si>
    <t>Ausências por acidente de trabalho</t>
  </si>
  <si>
    <t>Afasitamento maternidade</t>
  </si>
  <si>
    <t>Incidência 4.1, 4.2, 4.3, e 4.4 s/custos de reposição</t>
  </si>
  <si>
    <t>TOTAL</t>
  </si>
  <si>
    <t>Fonte: Encargos Sociais e Trabalhistas - AUDIN/MPU</t>
  </si>
  <si>
    <t>Anexo 2A - Benefícios</t>
  </si>
  <si>
    <t>Auxiliar para Educação Especial</t>
  </si>
  <si>
    <t>Item</t>
  </si>
  <si>
    <t>Camisa</t>
  </si>
  <si>
    <t>Calça</t>
  </si>
  <si>
    <t>Casaco</t>
  </si>
  <si>
    <t>Total Mensal Auxiliar para Educação Especial</t>
  </si>
  <si>
    <t>Quantidade</t>
  </si>
  <si>
    <t>Preço</t>
  </si>
  <si>
    <t>Qde Func.</t>
  </si>
  <si>
    <r>
      <rPr>
        <b/>
        <sz val="11"/>
        <color theme="1"/>
        <rFont val="Comic Sans MS"/>
        <family val="4"/>
      </rPr>
      <t>Convenção Coletiva de Trabalho (CCT):</t>
    </r>
    <r>
      <rPr>
        <sz val="11"/>
        <color theme="1"/>
        <rFont val="Comic Sans MS"/>
        <family val="4"/>
      </rPr>
      <t xml:space="preserve"> A Remuneração dos profissionais se baseia na Tabela Salarial da Convenção Coletiva de Trabalho 2022/2023 - n° registro MTE: RS001211/2022 - Piso Salarial (Auxiliar de Educador Social) - 120 horas, com abrangencia ao municipio.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</si>
</sst>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2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0" fontId="2" fillId="0" borderId="0" xfId="3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9" fontId="2" fillId="0" borderId="2" xfId="3" applyFont="1" applyBorder="1" applyAlignment="1">
      <alignment vertical="center"/>
    </xf>
    <xf numFmtId="10" fontId="2" fillId="0" borderId="2" xfId="3" applyNumberFormat="1" applyFont="1" applyBorder="1" applyAlignment="1">
      <alignment vertical="center"/>
    </xf>
    <xf numFmtId="44" fontId="2" fillId="0" borderId="2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0" fontId="2" fillId="0" borderId="1" xfId="3" applyNumberFormat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2" xfId="0" applyFont="1" applyBorder="1"/>
    <xf numFmtId="44" fontId="2" fillId="0" borderId="1" xfId="2" applyFont="1" applyBorder="1"/>
    <xf numFmtId="44" fontId="2" fillId="0" borderId="2" xfId="2" applyFont="1" applyBorder="1"/>
    <xf numFmtId="164" fontId="2" fillId="0" borderId="2" xfId="1" applyNumberFormat="1" applyFont="1" applyBorder="1"/>
    <xf numFmtId="10" fontId="2" fillId="0" borderId="1" xfId="2" applyNumberFormat="1" applyFont="1" applyBorder="1"/>
    <xf numFmtId="0" fontId="2" fillId="0" borderId="0" xfId="0" applyFont="1" applyBorder="1"/>
    <xf numFmtId="10" fontId="2" fillId="0" borderId="2" xfId="3" applyNumberFormat="1" applyFont="1" applyBorder="1"/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2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4" fontId="2" fillId="2" borderId="1" xfId="2" applyFont="1" applyFill="1" applyBorder="1" applyAlignment="1">
      <alignment horizontal="center"/>
    </xf>
    <xf numFmtId="10" fontId="2" fillId="0" borderId="2" xfId="2" applyNumberFormat="1" applyFont="1" applyBorder="1"/>
    <xf numFmtId="10" fontId="2" fillId="2" borderId="0" xfId="3" applyNumberFormat="1" applyFont="1" applyFill="1"/>
    <xf numFmtId="44" fontId="2" fillId="0" borderId="0" xfId="0" applyNumberFormat="1" applyFont="1"/>
    <xf numFmtId="43" fontId="2" fillId="0" borderId="2" xfId="1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9"/>
  <sheetViews>
    <sheetView topLeftCell="A42" workbookViewId="0">
      <selection activeCell="E47" sqref="E47"/>
    </sheetView>
  </sheetViews>
  <sheetFormatPr defaultColWidth="8.85546875" defaultRowHeight="16.5" x14ac:dyDescent="0.3"/>
  <cols>
    <col min="1" max="1" width="8.85546875" style="1"/>
    <col min="2" max="2" width="8.85546875" style="2"/>
    <col min="3" max="3" width="45.140625" style="1" customWidth="1"/>
    <col min="4" max="4" width="39.28515625" style="1" customWidth="1"/>
    <col min="5" max="5" width="21.42578125" style="4" customWidth="1"/>
    <col min="6" max="16384" width="8.85546875" style="1"/>
  </cols>
  <sheetData>
    <row r="2" spans="1:5" x14ac:dyDescent="0.3">
      <c r="B2" s="49" t="s">
        <v>0</v>
      </c>
      <c r="C2" s="49"/>
      <c r="D2" s="49"/>
      <c r="E2" s="49"/>
    </row>
    <row r="3" spans="1:5" ht="30" customHeight="1" x14ac:dyDescent="0.3">
      <c r="B3" s="50" t="s">
        <v>1</v>
      </c>
      <c r="C3" s="50"/>
      <c r="D3" s="50"/>
      <c r="E3" s="50"/>
    </row>
    <row r="5" spans="1:5" x14ac:dyDescent="0.3">
      <c r="B5" s="46" t="s">
        <v>2</v>
      </c>
      <c r="C5" s="47"/>
      <c r="D5" s="47"/>
      <c r="E5" s="48"/>
    </row>
    <row r="7" spans="1:5" ht="33" x14ac:dyDescent="0.3">
      <c r="A7" s="3"/>
      <c r="B7" s="8" t="s">
        <v>3</v>
      </c>
      <c r="C7" s="5" t="s">
        <v>4</v>
      </c>
      <c r="D7" s="5" t="s">
        <v>5</v>
      </c>
      <c r="E7" s="7" t="s">
        <v>6</v>
      </c>
    </row>
    <row r="8" spans="1:5" ht="82.5" x14ac:dyDescent="0.3">
      <c r="B8" s="10" t="s">
        <v>7</v>
      </c>
      <c r="C8" s="11" t="s">
        <v>8</v>
      </c>
      <c r="D8" s="12" t="s">
        <v>9</v>
      </c>
      <c r="E8" s="13">
        <v>766.58</v>
      </c>
    </row>
    <row r="9" spans="1:5" x14ac:dyDescent="0.3">
      <c r="B9" s="14" t="s">
        <v>10</v>
      </c>
      <c r="C9" s="15" t="s">
        <v>11</v>
      </c>
      <c r="D9" s="10" t="s">
        <v>12</v>
      </c>
      <c r="E9" s="45">
        <v>24</v>
      </c>
    </row>
    <row r="10" spans="1:5" ht="33" x14ac:dyDescent="0.3">
      <c r="B10" s="10" t="s">
        <v>13</v>
      </c>
      <c r="C10" s="16" t="s">
        <v>14</v>
      </c>
      <c r="D10" s="10" t="s">
        <v>12</v>
      </c>
      <c r="E10" s="17">
        <v>1</v>
      </c>
    </row>
    <row r="11" spans="1:5" ht="49.5" x14ac:dyDescent="0.3">
      <c r="B11" s="10" t="s">
        <v>15</v>
      </c>
      <c r="C11" s="18" t="s">
        <v>16</v>
      </c>
      <c r="D11" s="12" t="s">
        <v>17</v>
      </c>
      <c r="E11" s="19">
        <v>0</v>
      </c>
    </row>
    <row r="12" spans="1:5" ht="33" x14ac:dyDescent="0.3">
      <c r="B12" s="10" t="s">
        <v>18</v>
      </c>
      <c r="C12" s="18" t="s">
        <v>19</v>
      </c>
      <c r="D12" s="12" t="s">
        <v>20</v>
      </c>
      <c r="E12" s="20">
        <v>0.70609999999999995</v>
      </c>
    </row>
    <row r="13" spans="1:5" ht="82.5" x14ac:dyDescent="0.3">
      <c r="B13" s="10" t="s">
        <v>21</v>
      </c>
      <c r="C13" s="18" t="s">
        <v>22</v>
      </c>
      <c r="D13" s="12" t="s">
        <v>23</v>
      </c>
      <c r="E13" s="20">
        <v>0.2</v>
      </c>
    </row>
    <row r="14" spans="1:5" ht="115.5" x14ac:dyDescent="0.3">
      <c r="B14" s="10" t="s">
        <v>24</v>
      </c>
      <c r="C14" s="18" t="s">
        <v>25</v>
      </c>
      <c r="D14" s="12" t="s">
        <v>26</v>
      </c>
      <c r="E14" s="21">
        <v>337.41</v>
      </c>
    </row>
    <row r="15" spans="1:5" x14ac:dyDescent="0.3">
      <c r="B15" s="14" t="s">
        <v>27</v>
      </c>
      <c r="C15" s="18" t="s">
        <v>30</v>
      </c>
      <c r="D15" s="10" t="s">
        <v>29</v>
      </c>
      <c r="E15" s="21">
        <v>38</v>
      </c>
    </row>
    <row r="16" spans="1:5" x14ac:dyDescent="0.3">
      <c r="B16" s="14" t="s">
        <v>31</v>
      </c>
      <c r="C16" s="18" t="s">
        <v>32</v>
      </c>
      <c r="D16" s="10" t="s">
        <v>33</v>
      </c>
      <c r="E16" s="20">
        <v>0.03</v>
      </c>
    </row>
    <row r="17" spans="2:6" x14ac:dyDescent="0.3">
      <c r="B17" s="14" t="s">
        <v>34</v>
      </c>
      <c r="C17" s="18" t="s">
        <v>35</v>
      </c>
      <c r="D17" s="10" t="s">
        <v>36</v>
      </c>
      <c r="E17" s="20">
        <v>6.4999999999999997E-3</v>
      </c>
    </row>
    <row r="18" spans="2:6" x14ac:dyDescent="0.3">
      <c r="B18" s="14" t="s">
        <v>37</v>
      </c>
      <c r="C18" s="18" t="s">
        <v>38</v>
      </c>
      <c r="D18" s="10" t="s">
        <v>36</v>
      </c>
      <c r="E18" s="20">
        <v>0.03</v>
      </c>
    </row>
    <row r="19" spans="2:6" ht="33" x14ac:dyDescent="0.3">
      <c r="B19" s="10" t="s">
        <v>41</v>
      </c>
      <c r="C19" s="18" t="s">
        <v>39</v>
      </c>
      <c r="D19" s="12" t="s">
        <v>40</v>
      </c>
      <c r="E19" s="20">
        <v>4.7300000000000002E-2</v>
      </c>
    </row>
    <row r="20" spans="2:6" ht="33" x14ac:dyDescent="0.3">
      <c r="B20" s="5" t="s">
        <v>42</v>
      </c>
      <c r="C20" s="22" t="s">
        <v>43</v>
      </c>
      <c r="D20" s="6" t="s">
        <v>40</v>
      </c>
      <c r="E20" s="23">
        <v>5.57E-2</v>
      </c>
      <c r="F20" s="32"/>
    </row>
    <row r="22" spans="2:6" ht="45" customHeight="1" x14ac:dyDescent="0.3">
      <c r="B22" s="52" t="s">
        <v>44</v>
      </c>
      <c r="C22" s="52"/>
      <c r="D22" s="52"/>
      <c r="E22" s="52"/>
      <c r="F22" s="26"/>
    </row>
    <row r="24" spans="2:6" ht="54" customHeight="1" x14ac:dyDescent="0.3">
      <c r="B24" s="51" t="s">
        <v>163</v>
      </c>
      <c r="C24" s="51"/>
      <c r="D24" s="51"/>
      <c r="E24" s="51"/>
    </row>
    <row r="26" spans="2:6" ht="33" customHeight="1" x14ac:dyDescent="0.3">
      <c r="B26" s="51" t="s">
        <v>45</v>
      </c>
      <c r="C26" s="51"/>
      <c r="D26" s="51"/>
      <c r="E26" s="51"/>
    </row>
    <row r="28" spans="2:6" ht="18" x14ac:dyDescent="0.35">
      <c r="B28" s="25" t="s">
        <v>46</v>
      </c>
    </row>
    <row r="30" spans="2:6" x14ac:dyDescent="0.3">
      <c r="B30" s="46" t="s">
        <v>47</v>
      </c>
      <c r="C30" s="47"/>
      <c r="D30" s="47"/>
      <c r="E30" s="48"/>
    </row>
    <row r="32" spans="2:6" x14ac:dyDescent="0.3">
      <c r="B32" s="39"/>
      <c r="C32" s="40" t="s">
        <v>48</v>
      </c>
      <c r="D32" s="39" t="s">
        <v>49</v>
      </c>
      <c r="E32" s="41" t="s">
        <v>50</v>
      </c>
    </row>
    <row r="33" spans="2:5" ht="32.450000000000003" customHeight="1" x14ac:dyDescent="0.3">
      <c r="B33" s="10" t="s">
        <v>51</v>
      </c>
      <c r="C33" s="11" t="s">
        <v>8</v>
      </c>
      <c r="D33" s="10">
        <v>766.58</v>
      </c>
      <c r="E33" s="21">
        <v>766.58</v>
      </c>
    </row>
    <row r="34" spans="2:5" x14ac:dyDescent="0.3">
      <c r="B34" s="14" t="s">
        <v>52</v>
      </c>
      <c r="C34" s="27" t="s">
        <v>53</v>
      </c>
      <c r="D34" s="14" t="s">
        <v>56</v>
      </c>
      <c r="E34" s="30">
        <v>120</v>
      </c>
    </row>
    <row r="35" spans="2:5" x14ac:dyDescent="0.3">
      <c r="B35" s="14" t="s">
        <v>54</v>
      </c>
      <c r="C35" s="27" t="s">
        <v>55</v>
      </c>
      <c r="D35" s="14" t="s">
        <v>7</v>
      </c>
      <c r="E35" s="29">
        <f>E33</f>
        <v>766.58</v>
      </c>
    </row>
    <row r="36" spans="2:5" x14ac:dyDescent="0.3">
      <c r="B36" s="14" t="s">
        <v>57</v>
      </c>
      <c r="C36" s="27" t="s">
        <v>16</v>
      </c>
      <c r="D36" s="14" t="s">
        <v>58</v>
      </c>
      <c r="E36" s="29">
        <f>E35*E11</f>
        <v>0</v>
      </c>
    </row>
    <row r="37" spans="2:5" x14ac:dyDescent="0.3">
      <c r="B37" s="14" t="s">
        <v>59</v>
      </c>
      <c r="C37" s="27" t="s">
        <v>14</v>
      </c>
      <c r="D37" s="14"/>
      <c r="E37" s="30">
        <v>1</v>
      </c>
    </row>
    <row r="38" spans="2:5" x14ac:dyDescent="0.3">
      <c r="B38" s="14" t="s">
        <v>60</v>
      </c>
      <c r="C38" s="27" t="s">
        <v>61</v>
      </c>
      <c r="D38" s="14" t="s">
        <v>62</v>
      </c>
      <c r="E38" s="29">
        <f>(E35+E36)*E37</f>
        <v>766.58</v>
      </c>
    </row>
    <row r="39" spans="2:5" x14ac:dyDescent="0.3">
      <c r="B39" s="14" t="s">
        <v>63</v>
      </c>
      <c r="C39" s="27" t="s">
        <v>64</v>
      </c>
      <c r="D39" s="14" t="s">
        <v>60</v>
      </c>
      <c r="E39" s="29">
        <f>E38</f>
        <v>766.58</v>
      </c>
    </row>
    <row r="40" spans="2:5" x14ac:dyDescent="0.3">
      <c r="B40" s="36"/>
      <c r="C40" s="37" t="s">
        <v>65</v>
      </c>
      <c r="D40" s="37"/>
      <c r="E40" s="38"/>
    </row>
    <row r="41" spans="2:5" x14ac:dyDescent="0.3">
      <c r="B41" s="8" t="s">
        <v>66</v>
      </c>
      <c r="C41" s="24" t="s">
        <v>19</v>
      </c>
      <c r="D41" s="8" t="s">
        <v>18</v>
      </c>
      <c r="E41" s="31">
        <f>E12</f>
        <v>0.70609999999999995</v>
      </c>
    </row>
    <row r="42" spans="2:5" x14ac:dyDescent="0.3">
      <c r="B42" s="14" t="s">
        <v>67</v>
      </c>
      <c r="C42" s="27" t="s">
        <v>68</v>
      </c>
      <c r="D42" s="14" t="s">
        <v>69</v>
      </c>
      <c r="E42" s="29">
        <f>E41*E39</f>
        <v>541.28213800000003</v>
      </c>
    </row>
    <row r="43" spans="2:5" x14ac:dyDescent="0.3">
      <c r="B43" s="36"/>
      <c r="C43" s="37" t="s">
        <v>70</v>
      </c>
      <c r="D43" s="37"/>
      <c r="E43" s="38"/>
    </row>
    <row r="44" spans="2:5" x14ac:dyDescent="0.3">
      <c r="B44" s="8" t="s">
        <v>71</v>
      </c>
      <c r="C44" s="24" t="s">
        <v>25</v>
      </c>
      <c r="D44" s="8" t="s">
        <v>24</v>
      </c>
      <c r="E44" s="28">
        <f>E14</f>
        <v>337.41</v>
      </c>
    </row>
    <row r="45" spans="2:5" x14ac:dyDescent="0.3">
      <c r="B45" s="14" t="s">
        <v>72</v>
      </c>
      <c r="C45" s="27" t="s">
        <v>76</v>
      </c>
      <c r="D45" s="14" t="s">
        <v>21</v>
      </c>
      <c r="E45" s="33">
        <f>E13</f>
        <v>0.2</v>
      </c>
    </row>
    <row r="46" spans="2:5" ht="33" x14ac:dyDescent="0.3">
      <c r="B46" s="10" t="s">
        <v>73</v>
      </c>
      <c r="C46" s="34" t="s">
        <v>14</v>
      </c>
      <c r="D46" s="10" t="s">
        <v>13</v>
      </c>
      <c r="E46" s="35">
        <f>E10</f>
        <v>1</v>
      </c>
    </row>
    <row r="47" spans="2:5" x14ac:dyDescent="0.3">
      <c r="B47" s="14" t="s">
        <v>74</v>
      </c>
      <c r="C47" s="27" t="s">
        <v>77</v>
      </c>
      <c r="D47" s="14" t="s">
        <v>78</v>
      </c>
      <c r="E47" s="29">
        <f>E44*(1-E13)*E46</f>
        <v>269.92800000000005</v>
      </c>
    </row>
    <row r="48" spans="2:5" x14ac:dyDescent="0.3">
      <c r="B48" s="14" t="s">
        <v>75</v>
      </c>
      <c r="C48" s="27" t="s">
        <v>79</v>
      </c>
      <c r="D48" s="14" t="s">
        <v>80</v>
      </c>
      <c r="E48" s="29">
        <f>E47</f>
        <v>269.92800000000005</v>
      </c>
    </row>
    <row r="49" spans="2:5" x14ac:dyDescent="0.3">
      <c r="B49" s="36"/>
      <c r="C49" s="37" t="s">
        <v>81</v>
      </c>
      <c r="D49" s="37"/>
      <c r="E49" s="38"/>
    </row>
    <row r="50" spans="2:5" x14ac:dyDescent="0.3">
      <c r="B50" s="8" t="s">
        <v>82</v>
      </c>
      <c r="C50" s="24" t="s">
        <v>30</v>
      </c>
      <c r="D50" s="8" t="s">
        <v>27</v>
      </c>
      <c r="E50" s="28">
        <f>E15</f>
        <v>38</v>
      </c>
    </row>
    <row r="51" spans="2:5" x14ac:dyDescent="0.3">
      <c r="B51" s="14" t="s">
        <v>83</v>
      </c>
      <c r="C51" s="27" t="s">
        <v>14</v>
      </c>
      <c r="D51" s="14" t="s">
        <v>13</v>
      </c>
      <c r="E51" s="30">
        <f>E10</f>
        <v>1</v>
      </c>
    </row>
    <row r="52" spans="2:5" x14ac:dyDescent="0.3">
      <c r="B52" s="14" t="s">
        <v>84</v>
      </c>
      <c r="C52" s="27" t="s">
        <v>85</v>
      </c>
      <c r="D52" s="14" t="s">
        <v>86</v>
      </c>
      <c r="E52" s="29">
        <f>E50*E51</f>
        <v>38</v>
      </c>
    </row>
    <row r="53" spans="2:5" x14ac:dyDescent="0.3">
      <c r="B53" s="14" t="s">
        <v>98</v>
      </c>
      <c r="C53" s="27" t="s">
        <v>87</v>
      </c>
      <c r="D53" s="14" t="s">
        <v>88</v>
      </c>
      <c r="E53" s="29">
        <f>E39+E42+E48+E52</f>
        <v>1615.7901380000001</v>
      </c>
    </row>
    <row r="54" spans="2:5" x14ac:dyDescent="0.3">
      <c r="B54" s="36"/>
      <c r="C54" s="37" t="s">
        <v>89</v>
      </c>
      <c r="D54" s="36"/>
      <c r="E54" s="38"/>
    </row>
    <row r="55" spans="2:5" x14ac:dyDescent="0.3">
      <c r="B55" s="8" t="s">
        <v>90</v>
      </c>
      <c r="C55" s="24" t="s">
        <v>93</v>
      </c>
      <c r="D55" s="8" t="s">
        <v>95</v>
      </c>
      <c r="E55" s="28">
        <f>E53*E19</f>
        <v>76.426873527400005</v>
      </c>
    </row>
    <row r="56" spans="2:5" x14ac:dyDescent="0.3">
      <c r="B56" s="14" t="s">
        <v>91</v>
      </c>
      <c r="C56" s="27" t="s">
        <v>43</v>
      </c>
      <c r="D56" s="14" t="s">
        <v>96</v>
      </c>
      <c r="E56" s="29">
        <f>E53*E20</f>
        <v>89.999510686600004</v>
      </c>
    </row>
    <row r="57" spans="2:5" x14ac:dyDescent="0.3">
      <c r="B57" s="14" t="s">
        <v>92</v>
      </c>
      <c r="C57" s="27" t="s">
        <v>94</v>
      </c>
      <c r="D57" s="14" t="s">
        <v>97</v>
      </c>
      <c r="E57" s="29">
        <f>E56+E55</f>
        <v>166.426384214</v>
      </c>
    </row>
    <row r="58" spans="2:5" x14ac:dyDescent="0.3">
      <c r="B58" s="36"/>
      <c r="C58" s="37" t="s">
        <v>105</v>
      </c>
      <c r="D58" s="37"/>
      <c r="E58" s="38"/>
    </row>
    <row r="59" spans="2:5" x14ac:dyDescent="0.3">
      <c r="B59" s="8" t="s">
        <v>99</v>
      </c>
      <c r="C59" s="24" t="s">
        <v>35</v>
      </c>
      <c r="D59" s="8" t="s">
        <v>34</v>
      </c>
      <c r="E59" s="31">
        <f>E17</f>
        <v>6.4999999999999997E-3</v>
      </c>
    </row>
    <row r="60" spans="2:5" x14ac:dyDescent="0.3">
      <c r="B60" s="14" t="s">
        <v>100</v>
      </c>
      <c r="C60" s="27" t="s">
        <v>113</v>
      </c>
      <c r="D60" s="14" t="s">
        <v>37</v>
      </c>
      <c r="E60" s="42">
        <f>E18</f>
        <v>0.03</v>
      </c>
    </row>
    <row r="61" spans="2:5" x14ac:dyDescent="0.3">
      <c r="B61" s="14" t="s">
        <v>101</v>
      </c>
      <c r="C61" s="27" t="s">
        <v>114</v>
      </c>
      <c r="D61" s="14" t="s">
        <v>31</v>
      </c>
      <c r="E61" s="42">
        <f>E16</f>
        <v>0.03</v>
      </c>
    </row>
    <row r="62" spans="2:5" x14ac:dyDescent="0.3">
      <c r="B62" s="14" t="s">
        <v>102</v>
      </c>
      <c r="C62" s="27" t="s">
        <v>115</v>
      </c>
      <c r="D62" s="14" t="s">
        <v>111</v>
      </c>
      <c r="E62" s="33">
        <f>E59+E60+E61</f>
        <v>6.6500000000000004E-2</v>
      </c>
    </row>
    <row r="63" spans="2:5" x14ac:dyDescent="0.3">
      <c r="B63" s="14" t="s">
        <v>103</v>
      </c>
      <c r="C63" s="27" t="s">
        <v>112</v>
      </c>
      <c r="D63" s="14" t="s">
        <v>116</v>
      </c>
      <c r="E63" s="29">
        <f>(E57+E53)*E62</f>
        <v>118.51739872723101</v>
      </c>
    </row>
    <row r="64" spans="2:5" x14ac:dyDescent="0.3">
      <c r="B64" s="36"/>
      <c r="C64" s="37" t="s">
        <v>104</v>
      </c>
      <c r="D64" s="37"/>
      <c r="E64" s="38"/>
    </row>
    <row r="65" spans="2:5" x14ac:dyDescent="0.3">
      <c r="B65" s="8" t="s">
        <v>106</v>
      </c>
      <c r="C65" s="24" t="s">
        <v>117</v>
      </c>
      <c r="D65" s="8" t="s">
        <v>98</v>
      </c>
      <c r="E65" s="28">
        <f>E53</f>
        <v>1615.7901380000001</v>
      </c>
    </row>
    <row r="66" spans="2:5" x14ac:dyDescent="0.3">
      <c r="B66" s="14" t="s">
        <v>107</v>
      </c>
      <c r="C66" s="27" t="s">
        <v>118</v>
      </c>
      <c r="D66" s="14" t="s">
        <v>90</v>
      </c>
      <c r="E66" s="29">
        <f>E55</f>
        <v>76.426873527400005</v>
      </c>
    </row>
    <row r="67" spans="2:5" x14ac:dyDescent="0.3">
      <c r="B67" s="14" t="s">
        <v>108</v>
      </c>
      <c r="C67" s="27" t="s">
        <v>119</v>
      </c>
      <c r="D67" s="14" t="s">
        <v>91</v>
      </c>
      <c r="E67" s="29">
        <f>E56</f>
        <v>89.999510686600004</v>
      </c>
    </row>
    <row r="68" spans="2:5" x14ac:dyDescent="0.3">
      <c r="B68" s="14" t="s">
        <v>109</v>
      </c>
      <c r="C68" s="27" t="s">
        <v>105</v>
      </c>
      <c r="D68" s="14" t="s">
        <v>103</v>
      </c>
      <c r="E68" s="29">
        <f>E63</f>
        <v>118.51739872723101</v>
      </c>
    </row>
    <row r="69" spans="2:5" x14ac:dyDescent="0.3">
      <c r="B69" s="14" t="s">
        <v>110</v>
      </c>
      <c r="C69" s="27" t="s">
        <v>120</v>
      </c>
      <c r="D69" s="14" t="s">
        <v>121</v>
      </c>
      <c r="E69" s="29">
        <f>E65+E66+E67+E68</f>
        <v>1900.733920941231</v>
      </c>
    </row>
  </sheetData>
  <mergeCells count="7">
    <mergeCell ref="B30:E30"/>
    <mergeCell ref="B2:E2"/>
    <mergeCell ref="B3:E3"/>
    <mergeCell ref="B5:E5"/>
    <mergeCell ref="B24:E24"/>
    <mergeCell ref="B26:E26"/>
    <mergeCell ref="B22:E22"/>
  </mergeCells>
  <pageMargins left="0.511811024" right="0.511811024" top="0.78740157499999996" bottom="0.78740157499999996" header="0.31496062000000002" footer="0.31496062000000002"/>
  <pageSetup paperSize="9" scale="74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topLeftCell="A21" workbookViewId="0">
      <selection activeCell="D44" sqref="D44"/>
    </sheetView>
  </sheetViews>
  <sheetFormatPr defaultColWidth="8.85546875" defaultRowHeight="16.5" x14ac:dyDescent="0.3"/>
  <cols>
    <col min="1" max="1" width="8.85546875" style="1"/>
    <col min="2" max="2" width="52" style="1" bestFit="1" customWidth="1"/>
    <col min="3" max="3" width="8.85546875" style="9"/>
    <col min="4" max="16384" width="8.85546875" style="1"/>
  </cols>
  <sheetData>
    <row r="2" spans="2:3" x14ac:dyDescent="0.3">
      <c r="B2" s="49" t="s">
        <v>142</v>
      </c>
      <c r="C2" s="49"/>
    </row>
    <row r="4" spans="2:3" x14ac:dyDescent="0.3">
      <c r="B4" s="37" t="s">
        <v>122</v>
      </c>
      <c r="C4" s="43">
        <f>SUM(C5:C12)</f>
        <v>0.3680000000000001</v>
      </c>
    </row>
    <row r="5" spans="2:3" x14ac:dyDescent="0.3">
      <c r="B5" s="1" t="s">
        <v>123</v>
      </c>
      <c r="C5" s="9">
        <v>0.2</v>
      </c>
    </row>
    <row r="6" spans="2:3" x14ac:dyDescent="0.3">
      <c r="B6" s="1" t="s">
        <v>124</v>
      </c>
      <c r="C6" s="9">
        <v>0.08</v>
      </c>
    </row>
    <row r="7" spans="2:3" x14ac:dyDescent="0.3">
      <c r="B7" s="1" t="s">
        <v>125</v>
      </c>
      <c r="C7" s="9">
        <v>0.03</v>
      </c>
    </row>
    <row r="8" spans="2:3" x14ac:dyDescent="0.3">
      <c r="B8" s="1" t="s">
        <v>126</v>
      </c>
      <c r="C8" s="9">
        <v>2.5000000000000001E-2</v>
      </c>
    </row>
    <row r="9" spans="2:3" x14ac:dyDescent="0.3">
      <c r="B9" s="1" t="s">
        <v>127</v>
      </c>
      <c r="C9" s="9">
        <v>1.4999999999999999E-2</v>
      </c>
    </row>
    <row r="10" spans="2:3" x14ac:dyDescent="0.3">
      <c r="B10" s="1" t="s">
        <v>128</v>
      </c>
      <c r="C10" s="9">
        <v>0.01</v>
      </c>
    </row>
    <row r="11" spans="2:3" x14ac:dyDescent="0.3">
      <c r="B11" s="1" t="s">
        <v>129</v>
      </c>
      <c r="C11" s="9">
        <v>6.0000000000000001E-3</v>
      </c>
    </row>
    <row r="12" spans="2:3" x14ac:dyDescent="0.3">
      <c r="B12" s="1" t="s">
        <v>130</v>
      </c>
      <c r="C12" s="9">
        <v>2E-3</v>
      </c>
    </row>
    <row r="14" spans="2:3" x14ac:dyDescent="0.3">
      <c r="B14" s="37" t="s">
        <v>131</v>
      </c>
      <c r="C14" s="43">
        <f>SUM(C15:C17)</f>
        <v>0.152</v>
      </c>
    </row>
    <row r="15" spans="2:3" x14ac:dyDescent="0.3">
      <c r="B15" s="1" t="s">
        <v>132</v>
      </c>
      <c r="C15" s="9">
        <v>8.3299999999999999E-2</v>
      </c>
    </row>
    <row r="16" spans="2:3" x14ac:dyDescent="0.3">
      <c r="B16" s="1" t="s">
        <v>133</v>
      </c>
      <c r="C16" s="9">
        <v>2.7799999999999998E-2</v>
      </c>
    </row>
    <row r="17" spans="2:3" x14ac:dyDescent="0.3">
      <c r="B17" s="1" t="s">
        <v>134</v>
      </c>
      <c r="C17" s="9">
        <v>4.0899999999999999E-2</v>
      </c>
    </row>
    <row r="19" spans="2:3" x14ac:dyDescent="0.3">
      <c r="B19" s="37" t="s">
        <v>143</v>
      </c>
      <c r="C19" s="43">
        <f>SUM(C20:C26)</f>
        <v>2.1499999999999998E-2</v>
      </c>
    </row>
    <row r="20" spans="2:3" x14ac:dyDescent="0.3">
      <c r="B20" s="1" t="s">
        <v>135</v>
      </c>
      <c r="C20" s="9">
        <v>2.8999999999999998E-3</v>
      </c>
    </row>
    <row r="21" spans="2:3" x14ac:dyDescent="0.3">
      <c r="B21" s="1" t="s">
        <v>136</v>
      </c>
      <c r="C21" s="9">
        <v>5.9999999999999995E-4</v>
      </c>
    </row>
    <row r="22" spans="2:3" x14ac:dyDescent="0.3">
      <c r="B22" s="1" t="s">
        <v>137</v>
      </c>
      <c r="C22" s="9">
        <v>0</v>
      </c>
    </row>
    <row r="23" spans="2:3" x14ac:dyDescent="0.3">
      <c r="B23" s="1" t="s">
        <v>138</v>
      </c>
      <c r="C23" s="9">
        <v>1.1599999999999999E-2</v>
      </c>
    </row>
    <row r="24" spans="2:3" x14ac:dyDescent="0.3">
      <c r="B24" s="1" t="s">
        <v>139</v>
      </c>
      <c r="C24" s="9">
        <v>4.0000000000000002E-4</v>
      </c>
    </row>
    <row r="25" spans="2:3" x14ac:dyDescent="0.3">
      <c r="B25" s="1" t="s">
        <v>140</v>
      </c>
      <c r="C25" s="9">
        <v>6.0000000000000001E-3</v>
      </c>
    </row>
    <row r="26" spans="2:3" x14ac:dyDescent="0.3">
      <c r="B26" s="1" t="s">
        <v>141</v>
      </c>
      <c r="C26" s="9">
        <v>0</v>
      </c>
    </row>
    <row r="28" spans="2:3" x14ac:dyDescent="0.3">
      <c r="B28" s="37" t="s">
        <v>144</v>
      </c>
      <c r="C28" s="43">
        <f>SUM(C29:C34)</f>
        <v>0.1646</v>
      </c>
    </row>
    <row r="29" spans="2:3" x14ac:dyDescent="0.3">
      <c r="B29" s="1" t="s">
        <v>145</v>
      </c>
      <c r="C29" s="9">
        <v>8.3299999999999999E-2</v>
      </c>
    </row>
    <row r="30" spans="2:3" x14ac:dyDescent="0.3">
      <c r="B30" s="1" t="s">
        <v>146</v>
      </c>
      <c r="C30" s="9">
        <v>2.2200000000000001E-2</v>
      </c>
    </row>
    <row r="31" spans="2:3" x14ac:dyDescent="0.3">
      <c r="B31" s="1" t="s">
        <v>147</v>
      </c>
      <c r="C31" s="9">
        <v>6.9999999999999999E-4</v>
      </c>
    </row>
    <row r="32" spans="2:3" x14ac:dyDescent="0.3">
      <c r="B32" s="1" t="s">
        <v>148</v>
      </c>
      <c r="C32" s="9">
        <v>2.0000000000000001E-4</v>
      </c>
    </row>
    <row r="33" spans="2:3" x14ac:dyDescent="0.3">
      <c r="B33" s="1" t="s">
        <v>149</v>
      </c>
      <c r="C33" s="9">
        <v>4.0000000000000002E-4</v>
      </c>
    </row>
    <row r="34" spans="2:3" x14ac:dyDescent="0.3">
      <c r="B34" s="1" t="s">
        <v>150</v>
      </c>
      <c r="C34" s="9">
        <v>5.7799999999999997E-2</v>
      </c>
    </row>
    <row r="36" spans="2:3" x14ac:dyDescent="0.3">
      <c r="B36" s="37" t="s">
        <v>151</v>
      </c>
      <c r="C36" s="43">
        <f>C28+C19+C14+C4</f>
        <v>0.70610000000000006</v>
      </c>
    </row>
    <row r="38" spans="2:3" x14ac:dyDescent="0.3">
      <c r="B38" s="1" t="s">
        <v>152</v>
      </c>
    </row>
  </sheetData>
  <mergeCells count="1">
    <mergeCell ref="B2:C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H12" sqref="H12"/>
    </sheetView>
  </sheetViews>
  <sheetFormatPr defaultColWidth="8.85546875" defaultRowHeight="16.5" x14ac:dyDescent="0.3"/>
  <cols>
    <col min="1" max="2" width="8.85546875" style="1"/>
    <col min="3" max="3" width="11.7109375" style="1" bestFit="1" customWidth="1"/>
    <col min="4" max="4" width="12" style="1" bestFit="1" customWidth="1"/>
    <col min="5" max="5" width="10.28515625" style="1" bestFit="1" customWidth="1"/>
    <col min="6" max="6" width="12.7109375" style="1" bestFit="1" customWidth="1"/>
    <col min="7" max="16384" width="8.85546875" style="1"/>
  </cols>
  <sheetData>
    <row r="2" spans="2:6" x14ac:dyDescent="0.3">
      <c r="B2" s="49" t="s">
        <v>153</v>
      </c>
      <c r="C2" s="49"/>
      <c r="D2" s="49"/>
      <c r="E2" s="49"/>
      <c r="F2" s="49"/>
    </row>
    <row r="4" spans="2:6" x14ac:dyDescent="0.3">
      <c r="B4" s="1" t="s">
        <v>28</v>
      </c>
    </row>
    <row r="5" spans="2:6" x14ac:dyDescent="0.3">
      <c r="B5" s="1" t="s">
        <v>154</v>
      </c>
    </row>
    <row r="6" spans="2:6" x14ac:dyDescent="0.3">
      <c r="B6" s="39" t="s">
        <v>155</v>
      </c>
      <c r="C6" s="39" t="s">
        <v>160</v>
      </c>
      <c r="D6" s="39" t="s">
        <v>161</v>
      </c>
      <c r="E6" s="39" t="s">
        <v>162</v>
      </c>
      <c r="F6" s="39" t="s">
        <v>151</v>
      </c>
    </row>
    <row r="7" spans="2:6" x14ac:dyDescent="0.3">
      <c r="B7" s="1" t="s">
        <v>156</v>
      </c>
      <c r="C7" s="1">
        <v>3</v>
      </c>
      <c r="D7" s="4">
        <v>43</v>
      </c>
      <c r="E7" s="1">
        <v>1</v>
      </c>
      <c r="F7" s="44">
        <f>C7*D7</f>
        <v>129</v>
      </c>
    </row>
    <row r="8" spans="2:6" x14ac:dyDescent="0.3">
      <c r="B8" s="1" t="s">
        <v>157</v>
      </c>
      <c r="C8" s="1">
        <v>2</v>
      </c>
      <c r="D8" s="4">
        <v>58</v>
      </c>
      <c r="E8" s="1">
        <v>1</v>
      </c>
      <c r="F8" s="44">
        <f t="shared" ref="F8:F9" si="0">C8*D8</f>
        <v>116</v>
      </c>
    </row>
    <row r="9" spans="2:6" x14ac:dyDescent="0.3">
      <c r="B9" s="1" t="s">
        <v>158</v>
      </c>
      <c r="C9" s="1">
        <v>1</v>
      </c>
      <c r="D9" s="4">
        <v>211</v>
      </c>
      <c r="E9" s="1">
        <v>1</v>
      </c>
      <c r="F9" s="44">
        <f t="shared" si="0"/>
        <v>211</v>
      </c>
    </row>
    <row r="10" spans="2:6" x14ac:dyDescent="0.3">
      <c r="B10" s="1" t="s">
        <v>159</v>
      </c>
      <c r="F10" s="44">
        <f>(F7+F8+F9)/12</f>
        <v>38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AuxiliarEducaçãoEspecial</vt:lpstr>
      <vt:lpstr>Anexo 2</vt:lpstr>
      <vt:lpstr>Aenxo 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Saulo Lucas Torquetti</cp:lastModifiedBy>
  <cp:lastPrinted>2023-07-11T13:56:17Z</cp:lastPrinted>
  <dcterms:created xsi:type="dcterms:W3CDTF">2023-07-10T12:36:22Z</dcterms:created>
  <dcterms:modified xsi:type="dcterms:W3CDTF">2023-07-11T13:56:23Z</dcterms:modified>
</cp:coreProperties>
</file>